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ar.MSS\Dropbox\Jobb\IL Ulfstind\2019\Skigruppa\Ulfstindrennet\"/>
    </mc:Choice>
  </mc:AlternateContent>
  <xr:revisionPtr revIDLastSave="0" documentId="8_{6EDACA13-BA03-460C-ABDD-53D098782B7E}" xr6:coauthVersionLast="41" xr6:coauthVersionMax="41" xr10:uidLastSave="{00000000-0000-0000-0000-000000000000}"/>
  <bookViews>
    <workbookView xWindow="-120" yWindow="-120" windowWidth="24240" windowHeight="13140" tabRatio="835" xr2:uid="{00000000-000D-0000-FFFF-FFFF00000000}"/>
  </bookViews>
  <sheets>
    <sheet name="Oppsummering" sheetId="8" r:id="rId1"/>
    <sheet name="Barn 0-5år" sheetId="1" r:id="rId2"/>
    <sheet name="Barn 6-7år" sheetId="7" r:id="rId3"/>
    <sheet name="Barn 8-11år" sheetId="6" r:id="rId4"/>
    <sheet name="Barn 12-15år" sheetId="5" r:id="rId5"/>
    <sheet name="Trimklasse" sheetId="4" r:id="rId6"/>
    <sheet name="Konkurranseklasse kvinner" sheetId="2" r:id="rId7"/>
    <sheet name="Konkurranseklasse Menn" sheetId="3" r:id="rId8"/>
  </sheets>
  <definedNames>
    <definedName name="_xlnm.Print_Titles" localSheetId="1">'Barn 0-5år'!$1:$1</definedName>
    <definedName name="_xlnm.Print_Titles" localSheetId="4">'Barn 12-15år'!$1:$1</definedName>
    <definedName name="_xlnm.Print_Titles" localSheetId="2">'Barn 6-7år'!$1:$1</definedName>
    <definedName name="_xlnm.Print_Titles" localSheetId="3">'Barn 8-11år'!$1:$1</definedName>
    <definedName name="_xlnm.Print_Titles" localSheetId="6">'Konkurranseklasse kvinner'!$1:$1</definedName>
    <definedName name="_xlnm.Print_Titles" localSheetId="5">Trimklasse!$1:$1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9" i="6" l="1"/>
  <c r="F8" i="6"/>
  <c r="F9" i="6"/>
  <c r="F7" i="6"/>
  <c r="F6" i="6"/>
  <c r="F18" i="6"/>
  <c r="F6" i="7"/>
  <c r="F10" i="7"/>
  <c r="F14" i="7"/>
  <c r="F13" i="7"/>
  <c r="F9" i="7"/>
  <c r="F5" i="7"/>
  <c r="F16" i="1"/>
  <c r="F14" i="1"/>
  <c r="F13" i="1"/>
  <c r="F15" i="1"/>
  <c r="F12" i="1"/>
  <c r="F17" i="6"/>
  <c r="F15" i="6"/>
  <c r="F71" i="3"/>
  <c r="F20" i="3"/>
  <c r="B2" i="3"/>
  <c r="F4" i="3"/>
  <c r="F5" i="3"/>
  <c r="F6" i="3"/>
  <c r="F7" i="3"/>
  <c r="F22" i="3"/>
  <c r="F55" i="3"/>
  <c r="F53" i="3"/>
  <c r="F31" i="3"/>
  <c r="F56" i="3"/>
  <c r="F23" i="3"/>
  <c r="F27" i="3"/>
  <c r="F29" i="3"/>
  <c r="F50" i="3"/>
  <c r="F51" i="3"/>
  <c r="F37" i="3"/>
  <c r="F40" i="3"/>
  <c r="F44" i="3"/>
  <c r="F45" i="3"/>
  <c r="F47" i="3"/>
  <c r="F48" i="3"/>
  <c r="F33" i="3"/>
  <c r="F35" i="3"/>
  <c r="F6" i="1" l="1"/>
  <c r="F8" i="1"/>
  <c r="F9" i="1"/>
  <c r="F11" i="1"/>
  <c r="F19" i="1"/>
  <c r="F20" i="1"/>
  <c r="F22" i="1"/>
  <c r="F23" i="1"/>
  <c r="F25" i="1"/>
  <c r="F26" i="1"/>
  <c r="F28" i="1"/>
  <c r="F29" i="1"/>
  <c r="F31" i="1"/>
  <c r="F32" i="1"/>
  <c r="F5" i="1"/>
  <c r="F7" i="7"/>
  <c r="F11" i="7"/>
  <c r="F15" i="7"/>
  <c r="F17" i="7"/>
  <c r="F18" i="7"/>
  <c r="F11" i="6"/>
  <c r="F12" i="6"/>
  <c r="F14" i="6"/>
  <c r="F16" i="6"/>
  <c r="F22" i="6"/>
  <c r="F23" i="6"/>
  <c r="F25" i="6"/>
  <c r="F26" i="6"/>
  <c r="F28" i="6"/>
  <c r="F29" i="6"/>
  <c r="F31" i="6"/>
  <c r="F32" i="6"/>
  <c r="F34" i="6"/>
  <c r="F35" i="6"/>
  <c r="F5" i="6"/>
  <c r="F28" i="5"/>
  <c r="F27" i="5"/>
  <c r="F26" i="5"/>
  <c r="F24" i="5"/>
  <c r="F23" i="5"/>
  <c r="F21" i="5"/>
  <c r="F20" i="5"/>
  <c r="F18" i="5"/>
  <c r="F17" i="5"/>
  <c r="F15" i="5"/>
  <c r="F14" i="5"/>
  <c r="F12" i="5"/>
  <c r="F11" i="5"/>
  <c r="F9" i="5"/>
  <c r="F8" i="5"/>
  <c r="F6" i="5"/>
  <c r="F5" i="5"/>
  <c r="H32" i="4"/>
  <c r="H33" i="4"/>
  <c r="H34" i="4"/>
  <c r="H35" i="4"/>
  <c r="H36" i="4"/>
  <c r="H37" i="4"/>
  <c r="H38" i="4"/>
  <c r="F32" i="4"/>
  <c r="F33" i="4"/>
  <c r="F34" i="4"/>
  <c r="F35" i="4"/>
  <c r="F36" i="4"/>
  <c r="F37" i="4"/>
  <c r="F38" i="4"/>
  <c r="H31" i="4"/>
  <c r="H5" i="4"/>
  <c r="H6" i="4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4" i="4"/>
  <c r="F31" i="4"/>
  <c r="F5" i="4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4" i="4"/>
  <c r="F5" i="2"/>
  <c r="F6" i="2"/>
  <c r="F8" i="2"/>
  <c r="F11" i="2"/>
  <c r="F12" i="2"/>
  <c r="F14" i="2"/>
  <c r="F15" i="2"/>
  <c r="F17" i="2"/>
  <c r="F18" i="2"/>
  <c r="F20" i="2"/>
  <c r="F21" i="2"/>
  <c r="F23" i="2"/>
  <c r="F24" i="2"/>
  <c r="F26" i="2"/>
  <c r="F27" i="2"/>
  <c r="F29" i="2"/>
  <c r="F30" i="2"/>
  <c r="F32" i="2"/>
  <c r="F33" i="2"/>
  <c r="F35" i="2"/>
  <c r="F36" i="2"/>
  <c r="F38" i="2"/>
  <c r="F39" i="2"/>
  <c r="F41" i="2"/>
  <c r="F42" i="2"/>
  <c r="F44" i="2"/>
  <c r="F45" i="2"/>
  <c r="F47" i="2"/>
  <c r="F48" i="2"/>
  <c r="F50" i="2"/>
  <c r="F51" i="2"/>
  <c r="F53" i="2"/>
  <c r="F54" i="2"/>
  <c r="F9" i="2"/>
  <c r="F8" i="3"/>
  <c r="F9" i="3"/>
  <c r="F11" i="3"/>
  <c r="F12" i="3"/>
  <c r="F14" i="3"/>
  <c r="F15" i="3"/>
  <c r="F17" i="3"/>
  <c r="F18" i="3"/>
  <c r="F21" i="3"/>
  <c r="F24" i="3"/>
  <c r="F28" i="3"/>
  <c r="F32" i="3"/>
  <c r="F34" i="3"/>
  <c r="F39" i="3"/>
  <c r="F38" i="3"/>
  <c r="F42" i="3"/>
  <c r="F43" i="3"/>
  <c r="F49" i="3"/>
  <c r="F54" i="3"/>
  <c r="F57" i="3"/>
  <c r="F59" i="3"/>
  <c r="F60" i="3"/>
  <c r="F62" i="3"/>
  <c r="F63" i="3"/>
  <c r="F65" i="3"/>
  <c r="F66" i="3"/>
  <c r="F68" i="3"/>
  <c r="F69" i="3"/>
  <c r="D1" i="3"/>
  <c r="D1" i="2"/>
  <c r="D1" i="4"/>
  <c r="D1" i="5"/>
  <c r="D1" i="6"/>
  <c r="D1" i="7"/>
  <c r="B39" i="4"/>
  <c r="B2" i="2"/>
  <c r="B7" i="8" s="1"/>
  <c r="B2" i="1"/>
  <c r="B2" i="8" s="1"/>
  <c r="B2" i="7"/>
  <c r="B3" i="8" s="1"/>
  <c r="B2" i="6"/>
  <c r="B4" i="8" s="1"/>
  <c r="B2" i="5"/>
  <c r="B5" i="8" s="1"/>
  <c r="B8" i="8"/>
  <c r="A8" i="8"/>
  <c r="A7" i="8"/>
  <c r="A6" i="8"/>
  <c r="A5" i="8"/>
  <c r="A4" i="8"/>
  <c r="A3" i="8"/>
  <c r="A2" i="8"/>
  <c r="B28" i="4"/>
  <c r="B2" i="4" l="1"/>
  <c r="B6" i="8" s="1"/>
  <c r="B9" i="8" s="1"/>
</calcChain>
</file>

<file path=xl/sharedStrings.xml><?xml version="1.0" encoding="utf-8"?>
<sst xmlns="http://schemas.openxmlformats.org/spreadsheetml/2006/main" count="305" uniqueCount="208">
  <si>
    <t>Start nr</t>
  </si>
  <si>
    <t>Navn</t>
  </si>
  <si>
    <t>Klasse</t>
  </si>
  <si>
    <t>Tid</t>
  </si>
  <si>
    <t>Lag</t>
  </si>
  <si>
    <t>Jenter 2 år</t>
  </si>
  <si>
    <t>Jenter 5 år</t>
  </si>
  <si>
    <t>Jenter 6 år</t>
  </si>
  <si>
    <t>Jenter 8 år</t>
  </si>
  <si>
    <t>Jenter 9 år</t>
  </si>
  <si>
    <t>Gutter 8 år</t>
  </si>
  <si>
    <t>Gutter 9 år</t>
  </si>
  <si>
    <t>Gutter 12år</t>
  </si>
  <si>
    <t>Trimklasse</t>
  </si>
  <si>
    <t>Plassering</t>
  </si>
  <si>
    <t>Gutter 4 år</t>
  </si>
  <si>
    <t>Gutter 3 år</t>
  </si>
  <si>
    <t>Jenter 4 år</t>
  </si>
  <si>
    <t>Gutter 5år</t>
  </si>
  <si>
    <t>Gutter 7 år</t>
  </si>
  <si>
    <t>Gutter 6 år</t>
  </si>
  <si>
    <t>Jenter 7 år</t>
  </si>
  <si>
    <t>Gutter 10 år</t>
  </si>
  <si>
    <t>Gutter 11 år</t>
  </si>
  <si>
    <t>Jenter 3år</t>
  </si>
  <si>
    <t>Fødselsår</t>
  </si>
  <si>
    <t>Klasse/år</t>
  </si>
  <si>
    <t>Alder</t>
  </si>
  <si>
    <t>Gutter 2 år</t>
  </si>
  <si>
    <t>Jenter 11 år</t>
  </si>
  <si>
    <t>Jenter 10 år</t>
  </si>
  <si>
    <t>Jenter 13år</t>
  </si>
  <si>
    <t>Jenter 12år</t>
  </si>
  <si>
    <t>Jenter 14år</t>
  </si>
  <si>
    <t>Jenter 15år</t>
  </si>
  <si>
    <t>Gutter 13år</t>
  </si>
  <si>
    <t>Gutter 14år</t>
  </si>
  <si>
    <t>Gutter 15år</t>
  </si>
  <si>
    <t>Antall deltakere</t>
  </si>
  <si>
    <t>Konkurranseklasse kvinner</t>
  </si>
  <si>
    <t>Konkurranseklasse menn</t>
  </si>
  <si>
    <t>Klasser</t>
  </si>
  <si>
    <t>Sum deltakere</t>
  </si>
  <si>
    <t>Barn</t>
  </si>
  <si>
    <t>Menn 14 år (2005)</t>
  </si>
  <si>
    <t>Menn 15-16 (2003-2004)</t>
  </si>
  <si>
    <t>Menn 17-18 (2001-2002)</t>
  </si>
  <si>
    <t>Menn 19-20 (1999-2000)</t>
  </si>
  <si>
    <t>Menn 21-25 (1994 - 1998)</t>
  </si>
  <si>
    <t>Menn 26-30 (1989- 1993)</t>
  </si>
  <si>
    <t>Menn 31-35 (1984- 1988)</t>
  </si>
  <si>
    <t>Menn 36-40 (1979- 1983)</t>
  </si>
  <si>
    <t>Menn 41-45 (1974- 1978)</t>
  </si>
  <si>
    <t>Menn 46-50 (1969- 1973)</t>
  </si>
  <si>
    <t>Menn 51-55 (1964- 1968)</t>
  </si>
  <si>
    <t>Menn 56-60 (1959- 1963)</t>
  </si>
  <si>
    <t>Menn 61-65 (1954- 1958)</t>
  </si>
  <si>
    <t>Menn 66-70 (1949- 1953)</t>
  </si>
  <si>
    <t>Menn 71-75 (1944- 1948)</t>
  </si>
  <si>
    <t>Menn 76 og eldre  (1919 - 1943)</t>
  </si>
  <si>
    <t>Kvinner 13 år (2006) Rekrutt</t>
  </si>
  <si>
    <t>Kvinner 14 år (2005)</t>
  </si>
  <si>
    <t>Kvinner 15-16 (2003-2004)</t>
  </si>
  <si>
    <t>Kvinner 17-18 (2001-2002)</t>
  </si>
  <si>
    <t>Kvinner 19-20 (1999-2000)</t>
  </si>
  <si>
    <t>Kvinner 21-25 (1994 - 1998)</t>
  </si>
  <si>
    <t>Kvinner 26-30 (1989- 1993)</t>
  </si>
  <si>
    <t>Kvinner 31-35 (1984- 1988)</t>
  </si>
  <si>
    <t>Kvinner 36-40 (1979- 1983)</t>
  </si>
  <si>
    <t>Kvinner 41-45 (1974- 1978)</t>
  </si>
  <si>
    <t>Kvinner 46-50 (1969- 1973)</t>
  </si>
  <si>
    <t>Kvinner 51-55 (1964- 1968)</t>
  </si>
  <si>
    <t>Kvinner 56-60 (1959- 1963)</t>
  </si>
  <si>
    <t>Kvinner 61-65 (1954- 1958)</t>
  </si>
  <si>
    <t>Kvinner 66-70 (1949- 1953)</t>
  </si>
  <si>
    <t>Kvinner 71-75 (1944- 1948)</t>
  </si>
  <si>
    <t>Kvinner 76 og eldre  (1919 - 1943)</t>
  </si>
  <si>
    <t>Arrangører over fjellet 23/3-19</t>
  </si>
  <si>
    <t>Klasse 12-15år (2004-2007)</t>
  </si>
  <si>
    <t>Klasse 8-11år (2008-2011)</t>
  </si>
  <si>
    <t>Klasse 6-7år (2012-2013)</t>
  </si>
  <si>
    <t>Klasse 0-5år (2014-2019)</t>
  </si>
  <si>
    <t>Silje Vatne</t>
  </si>
  <si>
    <t>Tromsø Skiklubb Langrenn</t>
  </si>
  <si>
    <t>Karen Blomli</t>
  </si>
  <si>
    <t>Torjus Narvesen Fossli</t>
  </si>
  <si>
    <t>Tromsøstudentenes IL-Ski</t>
  </si>
  <si>
    <t>Martin Owczarek Korsner Christensen</t>
  </si>
  <si>
    <t>Tromsø Skiklubb Langrenn - Ski</t>
  </si>
  <si>
    <t>Jon Ingi Bjørnson</t>
  </si>
  <si>
    <t>Alexander Vestre</t>
  </si>
  <si>
    <t>Øksfjord IL - ski</t>
  </si>
  <si>
    <t>Sigmar Amarson</t>
  </si>
  <si>
    <t>Storsteinnes Idrettslag - Ski</t>
  </si>
  <si>
    <t>Espen Skogly Olsen</t>
  </si>
  <si>
    <t>Andreas Robertsen</t>
  </si>
  <si>
    <t>Torstein Johansen</t>
  </si>
  <si>
    <t>Alf Erik Røkenes</t>
  </si>
  <si>
    <t>TUIL Ski Tromsdalen - Ski</t>
  </si>
  <si>
    <t>Dag Erik Lindquister</t>
  </si>
  <si>
    <t>Ulfstind - ski</t>
  </si>
  <si>
    <t>Gunvald Magne Johansen</t>
  </si>
  <si>
    <t>Elfrid Heggesand</t>
  </si>
  <si>
    <t>Ulfstind</t>
  </si>
  <si>
    <t>Alf Hemmingsen</t>
  </si>
  <si>
    <t>Inge Jenssen</t>
  </si>
  <si>
    <t>Rolf Hustad</t>
  </si>
  <si>
    <t>Troms Kraft</t>
  </si>
  <si>
    <t>Carsten Tønnessen</t>
  </si>
  <si>
    <t>Kristine Henriksen</t>
  </si>
  <si>
    <t>Jonas Simonsen</t>
  </si>
  <si>
    <t>Tove Hauan Løvli</t>
  </si>
  <si>
    <t>Gustav Wropic</t>
  </si>
  <si>
    <t>Team Lians</t>
  </si>
  <si>
    <t>Per Arne Pettersen</t>
  </si>
  <si>
    <t>June Tårnes</t>
  </si>
  <si>
    <t>Ksat Bil</t>
  </si>
  <si>
    <t>Ann Iren Wessberg Solli</t>
  </si>
  <si>
    <t>Helga Einarsdottir</t>
  </si>
  <si>
    <t>Knut Olsen</t>
  </si>
  <si>
    <t>Håvard Olsen</t>
  </si>
  <si>
    <t>Espen Norbye</t>
  </si>
  <si>
    <t>Tuil</t>
  </si>
  <si>
    <t>Jarle Johansen</t>
  </si>
  <si>
    <t>Ingrid Hovda Lian</t>
  </si>
  <si>
    <t>Silje Refnes</t>
  </si>
  <si>
    <t>Saana Heinänen</t>
  </si>
  <si>
    <t>Northen Runners</t>
  </si>
  <si>
    <t>Kjetil Lillegård</t>
  </si>
  <si>
    <t>Sindre Lillegård</t>
  </si>
  <si>
    <t>Rune Strømme</t>
  </si>
  <si>
    <t>Astrid Binder Traasdahl</t>
  </si>
  <si>
    <t>Erlend Binder Traasdahl</t>
  </si>
  <si>
    <t>Truls Strand Traasdahl</t>
  </si>
  <si>
    <t>Ronja G. Iversen</t>
  </si>
  <si>
    <t>Per-Arne Øye</t>
  </si>
  <si>
    <t>Magnar Slåtto</t>
  </si>
  <si>
    <t>Vegard Skildheim</t>
  </si>
  <si>
    <t>KSAT / Kvaløysletta skilag</t>
  </si>
  <si>
    <t>Øyvind Lyngedal</t>
  </si>
  <si>
    <t>Espen Sagen</t>
  </si>
  <si>
    <t>KSAT BIL</t>
  </si>
  <si>
    <t>Tony Haugan</t>
  </si>
  <si>
    <t>Nor Engros</t>
  </si>
  <si>
    <t>Halgrim Lorentsen</t>
  </si>
  <si>
    <t>Andreas Nygård</t>
  </si>
  <si>
    <t>Burfjord IL</t>
  </si>
  <si>
    <t>Johannes Bjørnhaug Hammer</t>
  </si>
  <si>
    <t>Kvaløysletta Skilag</t>
  </si>
  <si>
    <t>Egil Hammer</t>
  </si>
  <si>
    <t>Snorri Einarsson</t>
  </si>
  <si>
    <t>Okskolten IL</t>
  </si>
  <si>
    <t>Ronald Seglsten</t>
  </si>
  <si>
    <t>TSK Langrenn</t>
  </si>
  <si>
    <t>Conrad Helgeland</t>
  </si>
  <si>
    <t>Kvaløysletta skilag</t>
  </si>
  <si>
    <t>Jon-Geir Iversen</t>
  </si>
  <si>
    <t>Carl-Fredrik Astad</t>
  </si>
  <si>
    <t>Lars-Kristian Astad</t>
  </si>
  <si>
    <t>Øyvind Opdahl Viga</t>
  </si>
  <si>
    <t>Hjelmeland IL Ski</t>
  </si>
  <si>
    <t>Menn 12 år (2007)</t>
  </si>
  <si>
    <t>Birk Helgeland</t>
  </si>
  <si>
    <t>Andrè Lenningsvik</t>
  </si>
  <si>
    <t>Korgen IL</t>
  </si>
  <si>
    <t>Knut Sørensen</t>
  </si>
  <si>
    <t>TSKL</t>
  </si>
  <si>
    <t>Magnhild Olaug Reddy Sørensen</t>
  </si>
  <si>
    <t>kom ikke</t>
  </si>
  <si>
    <t>Brutt</t>
  </si>
  <si>
    <t>Ronja G Iversen</t>
  </si>
  <si>
    <t>Luna A.K. Johansen</t>
  </si>
  <si>
    <t>Isak Yndestad</t>
  </si>
  <si>
    <t>Madelein Haugland</t>
  </si>
  <si>
    <t>Aurora Smith-Hokland</t>
  </si>
  <si>
    <t>Egon Meijlvang</t>
  </si>
  <si>
    <t>Lilly F. Haugland</t>
  </si>
  <si>
    <t>Ragnar Hallanger</t>
  </si>
  <si>
    <t>Minja Arnesen</t>
  </si>
  <si>
    <t>Liv Solli</t>
  </si>
  <si>
    <t>Nathilde J. Mikalsen</t>
  </si>
  <si>
    <t>Torjus M Steinvik</t>
  </si>
  <si>
    <t>Kristina Elverum</t>
  </si>
  <si>
    <t>Aurora Aas-Pettersen</t>
  </si>
  <si>
    <t>Martine Ovrum</t>
  </si>
  <si>
    <t>Emilian Valanes</t>
  </si>
  <si>
    <t>Madeleine T. Bjørkhaug</t>
  </si>
  <si>
    <t>Marita Oline Stenhaug-Bendiksen</t>
  </si>
  <si>
    <t>Einar Hallanger</t>
  </si>
  <si>
    <t>Viljar Arnesen</t>
  </si>
  <si>
    <t>Sofia J. Mikalsen</t>
  </si>
  <si>
    <t>Bernhard F. Haugland</t>
  </si>
  <si>
    <t>Runa Elise Jensen</t>
  </si>
  <si>
    <t>Kassandra Holien</t>
  </si>
  <si>
    <t>12 års løype</t>
  </si>
  <si>
    <t>Amelia Smith-Hokland</t>
  </si>
  <si>
    <t>Tomine Wideberg</t>
  </si>
  <si>
    <t>Reinen</t>
  </si>
  <si>
    <t>Lotta Marie Johansen</t>
  </si>
  <si>
    <t>Guro S. Høgstad</t>
  </si>
  <si>
    <t>Lars S. Høgstad</t>
  </si>
  <si>
    <t>Kassandra Aas Pettersen</t>
  </si>
  <si>
    <t>Magnus Trondsen</t>
  </si>
  <si>
    <t>Hermine Haugland</t>
  </si>
  <si>
    <t>Gertrud Mejlvang</t>
  </si>
  <si>
    <t>1:37.10</t>
  </si>
  <si>
    <t>Vinner i dameklassen</t>
  </si>
  <si>
    <t>Vinner I herreklassen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</si>
</sst>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5" formatCode="[h]:mm:ss;@"/>
    <numFmt numFmtId="166" formatCode="[$-F400]h:mm:ss\ AM/PM"/>
    <numFmt numFmtId="168" formatCode="_-* #,##0_-;\-* #,##0_-;_-* &quot;-&quot;??_-;_-@_-"/>
  </numFmts>
  <fonts count="13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b/>
      <i/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0"/>
      <color rgb="FFFF0000"/>
      <name val="Arial"/>
      <family val="2"/>
    </font>
    <font>
      <b/>
      <sz val="10"/>
      <color rgb="FF0000FF"/>
      <name val="Arial"/>
      <family val="2"/>
    </font>
    <font>
      <sz val="10"/>
      <color rgb="FF0000FF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1" fillId="0" borderId="0" xfId="0" applyFont="1"/>
    <xf numFmtId="0" fontId="6" fillId="0" borderId="0" xfId="0" applyFont="1"/>
    <xf numFmtId="0" fontId="7" fillId="0" borderId="0" xfId="0" applyFont="1"/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8" fillId="0" borderId="0" xfId="0" applyFont="1"/>
    <xf numFmtId="0" fontId="10" fillId="0" borderId="0" xfId="0" applyFont="1"/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/>
    <xf numFmtId="46" fontId="5" fillId="0" borderId="0" xfId="0" applyNumberFormat="1" applyFont="1" applyAlignment="1">
      <alignment horizontal="right"/>
    </xf>
    <xf numFmtId="20" fontId="5" fillId="0" borderId="0" xfId="0" applyNumberFormat="1" applyFont="1" applyAlignment="1">
      <alignment horizontal="right"/>
    </xf>
    <xf numFmtId="20" fontId="0" fillId="0" borderId="0" xfId="0" applyNumberFormat="1" applyAlignment="1">
      <alignment horizontal="right"/>
    </xf>
    <xf numFmtId="14" fontId="4" fillId="0" borderId="0" xfId="0" applyNumberFormat="1" applyFont="1"/>
    <xf numFmtId="0" fontId="4" fillId="0" borderId="0" xfId="0" applyFont="1"/>
    <xf numFmtId="0" fontId="9" fillId="0" borderId="0" xfId="0" applyFont="1"/>
    <xf numFmtId="165" fontId="0" fillId="0" borderId="0" xfId="0" applyNumberFormat="1" applyAlignment="1">
      <alignment horizontal="right"/>
    </xf>
    <xf numFmtId="165" fontId="5" fillId="0" borderId="0" xfId="0" applyNumberFormat="1" applyFont="1" applyAlignment="1">
      <alignment horizontal="right"/>
    </xf>
    <xf numFmtId="166" fontId="2" fillId="0" borderId="0" xfId="0" applyNumberFormat="1" applyFont="1" applyAlignment="1">
      <alignment horizontal="right"/>
    </xf>
    <xf numFmtId="166" fontId="5" fillId="0" borderId="0" xfId="0" applyNumberFormat="1" applyFont="1" applyAlignment="1">
      <alignment horizontal="right"/>
    </xf>
    <xf numFmtId="43" fontId="5" fillId="0" borderId="0" xfId="1" applyFont="1"/>
    <xf numFmtId="43" fontId="2" fillId="0" borderId="0" xfId="1" applyFont="1"/>
    <xf numFmtId="168" fontId="0" fillId="0" borderId="0" xfId="1" applyNumberFormat="1" applyFont="1"/>
    <xf numFmtId="168" fontId="2" fillId="0" borderId="0" xfId="1" applyNumberFormat="1" applyFont="1"/>
    <xf numFmtId="168" fontId="5" fillId="0" borderId="0" xfId="1" applyNumberFormat="1" applyFont="1"/>
    <xf numFmtId="166" fontId="12" fillId="0" borderId="0" xfId="0" applyNumberFormat="1" applyFont="1" applyAlignment="1">
      <alignment horizontal="right"/>
    </xf>
    <xf numFmtId="21" fontId="5" fillId="0" borderId="0" xfId="0" applyNumberFormat="1" applyFont="1" applyAlignment="1">
      <alignment horizontal="right"/>
    </xf>
    <xf numFmtId="0" fontId="12" fillId="0" borderId="0" xfId="0" applyFont="1" applyAlignment="1">
      <alignment horizontal="right"/>
    </xf>
    <xf numFmtId="168" fontId="12" fillId="0" borderId="0" xfId="1" applyNumberFormat="1" applyFont="1"/>
    <xf numFmtId="21" fontId="12" fillId="0" borderId="0" xfId="0" applyNumberFormat="1" applyFont="1" applyAlignment="1">
      <alignment horizontal="right"/>
    </xf>
    <xf numFmtId="0" fontId="11" fillId="0" borderId="0" xfId="0" applyFont="1"/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9"/>
  <sheetViews>
    <sheetView tabSelected="1" workbookViewId="0">
      <selection activeCell="E16" sqref="E16"/>
    </sheetView>
  </sheetViews>
  <sheetFormatPr baseColWidth="10" defaultRowHeight="12.75" x14ac:dyDescent="0.2"/>
  <cols>
    <col min="1" max="1" width="27" customWidth="1"/>
    <col min="2" max="2" width="13.85546875" bestFit="1" customWidth="1"/>
  </cols>
  <sheetData>
    <row r="1" spans="1:2" x14ac:dyDescent="0.2">
      <c r="A1" s="1" t="s">
        <v>41</v>
      </c>
      <c r="B1" s="1" t="s">
        <v>38</v>
      </c>
    </row>
    <row r="2" spans="1:2" x14ac:dyDescent="0.2">
      <c r="A2" t="str">
        <f>'Barn 0-5år'!C1</f>
        <v>Klasse 0-5år (2014-2019)</v>
      </c>
      <c r="B2">
        <f>'Barn 0-5år'!B2</f>
        <v>10</v>
      </c>
    </row>
    <row r="3" spans="1:2" x14ac:dyDescent="0.2">
      <c r="A3" t="str">
        <f>'Barn 6-7år'!C1</f>
        <v>Klasse 6-7år (2012-2013)</v>
      </c>
      <c r="B3">
        <f>'Barn 6-7år'!B2</f>
        <v>7</v>
      </c>
    </row>
    <row r="4" spans="1:2" x14ac:dyDescent="0.2">
      <c r="A4" t="str">
        <f>'Barn 8-11år'!C1</f>
        <v>Klasse 8-11år (2008-2011)</v>
      </c>
      <c r="B4">
        <f>'Barn 8-11år'!B2</f>
        <v>14</v>
      </c>
    </row>
    <row r="5" spans="1:2" x14ac:dyDescent="0.2">
      <c r="A5" t="str">
        <f>'Barn 12-15år'!C1</f>
        <v>Klasse 12-15år (2004-2007)</v>
      </c>
      <c r="B5">
        <f>'Barn 12-15år'!B2</f>
        <v>2</v>
      </c>
    </row>
    <row r="6" spans="1:2" x14ac:dyDescent="0.2">
      <c r="A6" t="str">
        <f>Trimklasse!C1</f>
        <v>Trimklasse</v>
      </c>
      <c r="B6">
        <f>Trimklasse!B2</f>
        <v>26</v>
      </c>
    </row>
    <row r="7" spans="1:2" x14ac:dyDescent="0.2">
      <c r="A7" t="str">
        <f>'Konkurranseklasse kvinner'!C1</f>
        <v>Konkurranseklasse kvinner</v>
      </c>
      <c r="B7">
        <f>'Konkurranseklasse kvinner'!B2</f>
        <v>4</v>
      </c>
    </row>
    <row r="8" spans="1:2" x14ac:dyDescent="0.2">
      <c r="A8" t="str">
        <f>'Konkurranseklasse Menn'!C1</f>
        <v>Konkurranseklasse menn</v>
      </c>
      <c r="B8">
        <f>'Konkurranseklasse Menn'!B2</f>
        <v>30</v>
      </c>
    </row>
    <row r="9" spans="1:2" x14ac:dyDescent="0.2">
      <c r="A9" s="1" t="s">
        <v>42</v>
      </c>
      <c r="B9" s="1">
        <f>SUM(B2:B8)</f>
        <v>93</v>
      </c>
    </row>
  </sheetData>
  <printOptions gridLines="1"/>
  <pageMargins left="0.70866141732283472" right="0.70866141732283472" top="1.7322834645669292" bottom="0.74803149606299213" header="0.31496062992125984" footer="0.31496062992125984"/>
  <pageSetup paperSize="9" orientation="portrait" r:id="rId1"/>
  <headerFooter>
    <oddHeader>&amp;L&amp;G&amp;CULFSITNDRENNET&amp;R09.04.2017</oddHeader>
    <oddFooter>&amp;L&amp;F&amp;C&amp;A&amp;RSide &amp;P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32"/>
  <sheetViews>
    <sheetView workbookViewId="0">
      <pane ySplit="3" topLeftCell="A4" activePane="bottomLeft" state="frozen"/>
      <selection pane="bottomLeft" activeCell="D20" sqref="D20"/>
    </sheetView>
  </sheetViews>
  <sheetFormatPr baseColWidth="10" defaultRowHeight="12.75" x14ac:dyDescent="0.2"/>
  <cols>
    <col min="2" max="2" width="8.140625" customWidth="1"/>
    <col min="3" max="3" width="41.85546875" customWidth="1"/>
    <col min="4" max="4" width="25.7109375" customWidth="1"/>
    <col min="6" max="6" width="11.42578125" style="28"/>
    <col min="7" max="7" width="13.42578125" style="8" customWidth="1"/>
    <col min="8" max="8" width="17.140625" customWidth="1"/>
  </cols>
  <sheetData>
    <row r="1" spans="1:7" ht="20.25" x14ac:dyDescent="0.3">
      <c r="C1" s="3" t="s">
        <v>81</v>
      </c>
      <c r="D1" s="19">
        <v>43548</v>
      </c>
      <c r="E1" s="20"/>
      <c r="F1" s="20"/>
      <c r="G1" s="21"/>
    </row>
    <row r="2" spans="1:7" x14ac:dyDescent="0.2">
      <c r="B2" s="12">
        <f>COUNT(B4:B89)</f>
        <v>10</v>
      </c>
      <c r="C2" s="12" t="s">
        <v>38</v>
      </c>
    </row>
    <row r="3" spans="1:7" s="2" customFormat="1" ht="15.75" x14ac:dyDescent="0.25">
      <c r="A3" s="1" t="s">
        <v>14</v>
      </c>
      <c r="B3" s="1" t="s">
        <v>0</v>
      </c>
      <c r="C3" s="1" t="s">
        <v>1</v>
      </c>
      <c r="D3" s="1" t="s">
        <v>4</v>
      </c>
      <c r="E3" s="1" t="s">
        <v>25</v>
      </c>
      <c r="F3" s="29" t="s">
        <v>2</v>
      </c>
      <c r="G3" s="9" t="s">
        <v>3</v>
      </c>
    </row>
    <row r="4" spans="1:7" x14ac:dyDescent="0.2">
      <c r="C4" s="1" t="s">
        <v>5</v>
      </c>
    </row>
    <row r="5" spans="1:7" x14ac:dyDescent="0.2">
      <c r="C5" s="1"/>
      <c r="F5" s="28">
        <f>IF(E5&gt;0,2019-E5, )</f>
        <v>0</v>
      </c>
    </row>
    <row r="6" spans="1:7" x14ac:dyDescent="0.2">
      <c r="F6" s="28">
        <f t="shared" ref="F6:F32" si="0">IF(E6&gt;0,2019-E6, )</f>
        <v>0</v>
      </c>
    </row>
    <row r="7" spans="1:7" x14ac:dyDescent="0.2">
      <c r="C7" s="1" t="s">
        <v>24</v>
      </c>
      <c r="G7" s="18"/>
    </row>
    <row r="8" spans="1:7" x14ac:dyDescent="0.2">
      <c r="B8">
        <v>2</v>
      </c>
      <c r="C8" s="4" t="s">
        <v>178</v>
      </c>
      <c r="D8" s="4" t="s">
        <v>103</v>
      </c>
      <c r="E8">
        <v>2016</v>
      </c>
      <c r="F8" s="28">
        <f t="shared" si="0"/>
        <v>3</v>
      </c>
      <c r="G8" s="17">
        <v>0.4770833333333333</v>
      </c>
    </row>
    <row r="9" spans="1:7" x14ac:dyDescent="0.2">
      <c r="F9" s="28">
        <f t="shared" si="0"/>
        <v>0</v>
      </c>
      <c r="G9" s="18"/>
    </row>
    <row r="10" spans="1:7" x14ac:dyDescent="0.2">
      <c r="C10" s="1" t="s">
        <v>17</v>
      </c>
    </row>
    <row r="11" spans="1:7" x14ac:dyDescent="0.2">
      <c r="B11">
        <v>3</v>
      </c>
      <c r="C11" s="4" t="s">
        <v>179</v>
      </c>
      <c r="E11">
        <v>2015</v>
      </c>
      <c r="F11" s="28">
        <f t="shared" si="0"/>
        <v>4</v>
      </c>
      <c r="G11" s="18">
        <v>0.18819444444444444</v>
      </c>
    </row>
    <row r="12" spans="1:7" x14ac:dyDescent="0.2">
      <c r="B12">
        <v>4</v>
      </c>
      <c r="C12" s="4" t="s">
        <v>180</v>
      </c>
      <c r="D12" s="4" t="s">
        <v>103</v>
      </c>
      <c r="E12">
        <v>2015</v>
      </c>
      <c r="F12" s="28">
        <f t="shared" si="0"/>
        <v>4</v>
      </c>
      <c r="G12" s="18">
        <v>0.13680555555555554</v>
      </c>
    </row>
    <row r="13" spans="1:7" x14ac:dyDescent="0.2">
      <c r="B13">
        <v>6</v>
      </c>
      <c r="C13" s="4" t="s">
        <v>182</v>
      </c>
      <c r="D13" s="4"/>
      <c r="E13">
        <v>2015</v>
      </c>
      <c r="F13" s="28">
        <f t="shared" si="0"/>
        <v>4</v>
      </c>
      <c r="G13" s="18">
        <v>0.30763888888888891</v>
      </c>
    </row>
    <row r="14" spans="1:7" x14ac:dyDescent="0.2">
      <c r="B14">
        <v>7</v>
      </c>
      <c r="C14" s="4" t="s">
        <v>183</v>
      </c>
      <c r="D14" s="4"/>
      <c r="E14">
        <v>2015</v>
      </c>
      <c r="F14" s="28">
        <f t="shared" si="0"/>
        <v>4</v>
      </c>
      <c r="G14" s="18">
        <v>0.32083333333333336</v>
      </c>
    </row>
    <row r="15" spans="1:7" x14ac:dyDescent="0.2">
      <c r="B15">
        <v>8</v>
      </c>
      <c r="C15" s="4" t="s">
        <v>184</v>
      </c>
      <c r="E15">
        <v>2015</v>
      </c>
      <c r="F15" s="28">
        <f t="shared" si="0"/>
        <v>4</v>
      </c>
      <c r="G15" s="18">
        <v>0.2902777777777778</v>
      </c>
    </row>
    <row r="16" spans="1:7" x14ac:dyDescent="0.2">
      <c r="B16">
        <v>10</v>
      </c>
      <c r="C16" s="4" t="s">
        <v>186</v>
      </c>
      <c r="E16">
        <v>2015</v>
      </c>
      <c r="F16" s="28">
        <f t="shared" si="0"/>
        <v>4</v>
      </c>
      <c r="G16" s="18">
        <v>0.4909722222222222</v>
      </c>
    </row>
    <row r="17" spans="2:7" x14ac:dyDescent="0.2">
      <c r="G17" s="18"/>
    </row>
    <row r="18" spans="2:7" x14ac:dyDescent="0.2">
      <c r="C18" s="1" t="s">
        <v>6</v>
      </c>
    </row>
    <row r="19" spans="2:7" x14ac:dyDescent="0.2">
      <c r="C19" s="1"/>
      <c r="F19" s="28">
        <f t="shared" si="0"/>
        <v>0</v>
      </c>
    </row>
    <row r="20" spans="2:7" x14ac:dyDescent="0.2">
      <c r="F20" s="28">
        <f t="shared" si="0"/>
        <v>0</v>
      </c>
      <c r="G20" s="18"/>
    </row>
    <row r="21" spans="2:7" x14ac:dyDescent="0.2">
      <c r="C21" s="1" t="s">
        <v>28</v>
      </c>
    </row>
    <row r="22" spans="2:7" x14ac:dyDescent="0.2">
      <c r="C22" s="1"/>
      <c r="F22" s="28">
        <f>IF(E21&gt;0,2019-E21, )</f>
        <v>0</v>
      </c>
    </row>
    <row r="23" spans="2:7" x14ac:dyDescent="0.2">
      <c r="F23" s="28">
        <f t="shared" si="0"/>
        <v>0</v>
      </c>
    </row>
    <row r="24" spans="2:7" x14ac:dyDescent="0.2">
      <c r="C24" s="1" t="s">
        <v>16</v>
      </c>
    </row>
    <row r="25" spans="2:7" x14ac:dyDescent="0.2">
      <c r="B25">
        <v>1</v>
      </c>
      <c r="C25" s="4" t="s">
        <v>177</v>
      </c>
      <c r="D25" s="4"/>
      <c r="E25">
        <v>2016</v>
      </c>
      <c r="F25" s="28">
        <f t="shared" si="0"/>
        <v>3</v>
      </c>
      <c r="G25" s="17">
        <v>0.38194444444444442</v>
      </c>
    </row>
    <row r="26" spans="2:7" x14ac:dyDescent="0.2">
      <c r="F26" s="28">
        <f t="shared" si="0"/>
        <v>0</v>
      </c>
    </row>
    <row r="27" spans="2:7" x14ac:dyDescent="0.2">
      <c r="C27" s="1" t="s">
        <v>15</v>
      </c>
    </row>
    <row r="28" spans="2:7" x14ac:dyDescent="0.2">
      <c r="B28">
        <v>5</v>
      </c>
      <c r="C28" s="4" t="s">
        <v>181</v>
      </c>
      <c r="E28">
        <v>2015</v>
      </c>
      <c r="F28" s="28">
        <f t="shared" si="0"/>
        <v>4</v>
      </c>
      <c r="G28" s="17">
        <v>0.32777777777777778</v>
      </c>
    </row>
    <row r="29" spans="2:7" x14ac:dyDescent="0.2">
      <c r="C29" s="4"/>
      <c r="F29" s="28">
        <f t="shared" si="0"/>
        <v>0</v>
      </c>
    </row>
    <row r="30" spans="2:7" x14ac:dyDescent="0.2">
      <c r="C30" s="1" t="s">
        <v>18</v>
      </c>
    </row>
    <row r="31" spans="2:7" x14ac:dyDescent="0.2">
      <c r="B31">
        <v>9</v>
      </c>
      <c r="C31" s="4" t="s">
        <v>185</v>
      </c>
      <c r="D31" s="4" t="s">
        <v>103</v>
      </c>
      <c r="E31">
        <v>2014</v>
      </c>
      <c r="F31" s="28">
        <f t="shared" si="0"/>
        <v>5</v>
      </c>
      <c r="G31" s="18">
        <v>0.32777777777777778</v>
      </c>
    </row>
    <row r="32" spans="2:7" x14ac:dyDescent="0.2">
      <c r="F32" s="28">
        <f t="shared" si="0"/>
        <v>0</v>
      </c>
    </row>
  </sheetData>
  <mergeCells count="1">
    <mergeCell ref="D1:G1"/>
  </mergeCells>
  <phoneticPr fontId="0" type="noConversion"/>
  <printOptions gridLines="1"/>
  <pageMargins left="0.74803149606299213" right="0.74803149606299213" top="1.7716535433070868" bottom="0.98425196850393704" header="0.51181102362204722" footer="0.51181102362204722"/>
  <pageSetup paperSize="9" fitToHeight="4" orientation="landscape" horizontalDpi="4294967293" verticalDpi="360" r:id="rId1"/>
  <headerFooter alignWithMargins="0">
    <oddHeader>&amp;L&amp;G&amp;CULFSTINDRENNET&amp;R09.04.2017</oddHeader>
    <oddFooter>&amp;L&amp;F&amp;C&amp;A&amp;RSide &amp;P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24"/>
  <sheetViews>
    <sheetView workbookViewId="0">
      <pane ySplit="3" topLeftCell="A4" activePane="bottomLeft" state="frozen"/>
      <selection pane="bottomLeft" activeCell="C20" sqref="C20"/>
    </sheetView>
  </sheetViews>
  <sheetFormatPr baseColWidth="10" defaultRowHeight="12.75" x14ac:dyDescent="0.2"/>
  <cols>
    <col min="2" max="2" width="8.140625" customWidth="1"/>
    <col min="3" max="3" width="41.85546875" customWidth="1"/>
    <col min="4" max="4" width="25.7109375" customWidth="1"/>
    <col min="5" max="5" width="9.7109375" bestFit="1" customWidth="1"/>
    <col min="6" max="6" width="11.42578125" style="28"/>
    <col min="7" max="7" width="13.42578125" style="8" customWidth="1"/>
    <col min="8" max="8" width="17.140625" customWidth="1"/>
  </cols>
  <sheetData>
    <row r="1" spans="1:7" ht="20.25" x14ac:dyDescent="0.3">
      <c r="C1" s="3" t="s">
        <v>80</v>
      </c>
      <c r="D1" s="19">
        <f>'Barn 0-5år'!D1:G1</f>
        <v>43548</v>
      </c>
      <c r="E1" s="19"/>
      <c r="F1" s="20"/>
      <c r="G1" s="21"/>
    </row>
    <row r="2" spans="1:7" x14ac:dyDescent="0.2">
      <c r="B2" s="12">
        <f>COUNT(B4:B100)</f>
        <v>7</v>
      </c>
      <c r="C2" s="12" t="s">
        <v>38</v>
      </c>
    </row>
    <row r="3" spans="1:7" s="2" customFormat="1" ht="15.75" x14ac:dyDescent="0.25">
      <c r="A3" s="1" t="s">
        <v>14</v>
      </c>
      <c r="B3" s="1" t="s">
        <v>0</v>
      </c>
      <c r="C3" s="1" t="s">
        <v>1</v>
      </c>
      <c r="D3" s="1" t="s">
        <v>4</v>
      </c>
      <c r="E3" s="1" t="s">
        <v>25</v>
      </c>
      <c r="F3" s="29" t="s">
        <v>27</v>
      </c>
      <c r="G3" s="9" t="s">
        <v>3</v>
      </c>
    </row>
    <row r="4" spans="1:7" x14ac:dyDescent="0.2">
      <c r="A4" s="4"/>
      <c r="C4" s="1" t="s">
        <v>7</v>
      </c>
    </row>
    <row r="5" spans="1:7" x14ac:dyDescent="0.2">
      <c r="A5" s="4"/>
      <c r="B5">
        <v>31</v>
      </c>
      <c r="C5" s="4" t="s">
        <v>187</v>
      </c>
      <c r="D5" s="4" t="s">
        <v>103</v>
      </c>
      <c r="E5">
        <v>2013</v>
      </c>
      <c r="F5" s="28">
        <f t="shared" ref="F5:F18" si="0">IF(E5&gt;0,2019-E5, )</f>
        <v>6</v>
      </c>
      <c r="G5" s="17">
        <v>0.43888888888888888</v>
      </c>
    </row>
    <row r="6" spans="1:7" x14ac:dyDescent="0.2">
      <c r="A6" s="4"/>
      <c r="B6">
        <v>37</v>
      </c>
      <c r="C6" s="4" t="s">
        <v>193</v>
      </c>
      <c r="D6" s="4" t="s">
        <v>103</v>
      </c>
      <c r="E6">
        <v>2013</v>
      </c>
      <c r="F6" s="28">
        <f t="shared" si="0"/>
        <v>6</v>
      </c>
      <c r="G6" s="17">
        <v>0.63055555555555554</v>
      </c>
    </row>
    <row r="7" spans="1:7" x14ac:dyDescent="0.2">
      <c r="A7" s="4"/>
      <c r="F7" s="28">
        <f t="shared" si="0"/>
        <v>0</v>
      </c>
      <c r="G7" s="18"/>
    </row>
    <row r="8" spans="1:7" x14ac:dyDescent="0.2">
      <c r="A8" s="4"/>
      <c r="C8" s="1" t="s">
        <v>21</v>
      </c>
      <c r="G8" s="18"/>
    </row>
    <row r="9" spans="1:7" x14ac:dyDescent="0.2">
      <c r="A9" s="4"/>
      <c r="B9">
        <v>34</v>
      </c>
      <c r="C9" s="4" t="s">
        <v>190</v>
      </c>
      <c r="D9" s="4" t="s">
        <v>103</v>
      </c>
      <c r="E9">
        <v>2012</v>
      </c>
      <c r="F9" s="28">
        <f t="shared" si="0"/>
        <v>7</v>
      </c>
      <c r="G9" s="17">
        <v>0.40208333333333335</v>
      </c>
    </row>
    <row r="10" spans="1:7" x14ac:dyDescent="0.2">
      <c r="A10" s="4"/>
      <c r="B10">
        <v>36</v>
      </c>
      <c r="C10" s="4" t="s">
        <v>192</v>
      </c>
      <c r="D10" s="4" t="s">
        <v>103</v>
      </c>
      <c r="E10">
        <v>2012</v>
      </c>
      <c r="F10" s="28">
        <f t="shared" si="0"/>
        <v>7</v>
      </c>
      <c r="G10" s="17">
        <v>0.46875</v>
      </c>
    </row>
    <row r="11" spans="1:7" x14ac:dyDescent="0.2">
      <c r="A11" s="4"/>
      <c r="C11" s="4"/>
      <c r="F11" s="28">
        <f t="shared" si="0"/>
        <v>0</v>
      </c>
      <c r="G11" s="18"/>
    </row>
    <row r="12" spans="1:7" x14ac:dyDescent="0.2">
      <c r="A12" s="4"/>
      <c r="C12" s="1" t="s">
        <v>20</v>
      </c>
      <c r="G12" s="18"/>
    </row>
    <row r="13" spans="1:7" s="4" customFormat="1" x14ac:dyDescent="0.2">
      <c r="B13" s="4">
        <v>32</v>
      </c>
      <c r="C13" s="4" t="s">
        <v>188</v>
      </c>
      <c r="D13" s="4" t="s">
        <v>103</v>
      </c>
      <c r="E13" s="4">
        <v>2013</v>
      </c>
      <c r="F13" s="28">
        <f t="shared" si="0"/>
        <v>6</v>
      </c>
      <c r="G13" s="17">
        <v>0.3888888888888889</v>
      </c>
    </row>
    <row r="14" spans="1:7" s="4" customFormat="1" x14ac:dyDescent="0.2">
      <c r="B14" s="4">
        <v>35</v>
      </c>
      <c r="C14" s="4" t="s">
        <v>191</v>
      </c>
      <c r="D14" s="4" t="s">
        <v>103</v>
      </c>
      <c r="E14" s="4">
        <v>2013</v>
      </c>
      <c r="F14" s="28">
        <f t="shared" si="0"/>
        <v>6</v>
      </c>
      <c r="G14" s="17">
        <v>0.48125000000000001</v>
      </c>
    </row>
    <row r="15" spans="1:7" x14ac:dyDescent="0.2">
      <c r="A15" s="4"/>
      <c r="C15" s="1"/>
      <c r="F15" s="28">
        <f t="shared" si="0"/>
        <v>0</v>
      </c>
    </row>
    <row r="16" spans="1:7" x14ac:dyDescent="0.2">
      <c r="A16" s="4"/>
      <c r="C16" s="1" t="s">
        <v>19</v>
      </c>
    </row>
    <row r="17" spans="2:7" x14ac:dyDescent="0.2">
      <c r="B17">
        <v>33</v>
      </c>
      <c r="C17" s="4" t="s">
        <v>189</v>
      </c>
      <c r="D17" s="4" t="s">
        <v>103</v>
      </c>
      <c r="E17">
        <v>2012</v>
      </c>
      <c r="F17" s="28">
        <f t="shared" si="0"/>
        <v>7</v>
      </c>
      <c r="G17" s="18">
        <v>0.44722222222222219</v>
      </c>
    </row>
    <row r="18" spans="2:7" x14ac:dyDescent="0.2">
      <c r="F18" s="28">
        <f t="shared" si="0"/>
        <v>0</v>
      </c>
    </row>
    <row r="24" spans="2:7" x14ac:dyDescent="0.2">
      <c r="C24" s="1"/>
    </row>
  </sheetData>
  <mergeCells count="1">
    <mergeCell ref="D1:G1"/>
  </mergeCells>
  <phoneticPr fontId="0" type="noConversion"/>
  <printOptions gridLines="1"/>
  <pageMargins left="0.74803149606299213" right="0.74803149606299213" top="1.7716535433070868" bottom="0.98425196850393704" header="0.51181102362204722" footer="0.51181102362204722"/>
  <pageSetup paperSize="9" orientation="landscape" horizontalDpi="4294967293" verticalDpi="360" r:id="rId1"/>
  <headerFooter alignWithMargins="0">
    <oddHeader xml:space="preserve">&amp;L&amp;G&amp;CULFSTINDRENNET&amp;R&amp;P
</oddHeader>
    <oddFooter>&amp;L&amp;F&amp;C&amp;A&amp;RSide &amp;P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35"/>
  <sheetViews>
    <sheetView workbookViewId="0">
      <pane ySplit="3" topLeftCell="A4" activePane="bottomLeft" state="frozen"/>
      <selection pane="bottomLeft" activeCell="C11" sqref="C11"/>
    </sheetView>
  </sheetViews>
  <sheetFormatPr baseColWidth="10" defaultRowHeight="12.75" x14ac:dyDescent="0.2"/>
  <cols>
    <col min="2" max="2" width="8.140625" customWidth="1"/>
    <col min="3" max="3" width="41.85546875" customWidth="1"/>
    <col min="4" max="4" width="25.7109375" customWidth="1"/>
    <col min="5" max="5" width="13.28515625" customWidth="1"/>
    <col min="6" max="6" width="11.42578125" style="28"/>
    <col min="7" max="7" width="13.42578125" style="8" customWidth="1"/>
    <col min="8" max="8" width="17.140625" customWidth="1"/>
  </cols>
  <sheetData>
    <row r="1" spans="1:8" ht="20.25" x14ac:dyDescent="0.3">
      <c r="C1" s="3" t="s">
        <v>79</v>
      </c>
      <c r="D1" s="19">
        <f>'Barn 0-5år'!D1:G1</f>
        <v>43548</v>
      </c>
      <c r="E1" s="19"/>
      <c r="F1" s="20"/>
      <c r="G1" s="21"/>
    </row>
    <row r="2" spans="1:8" x14ac:dyDescent="0.2">
      <c r="B2" s="12">
        <f>COUNT(B4:B102)</f>
        <v>14</v>
      </c>
      <c r="C2" s="12" t="s">
        <v>38</v>
      </c>
    </row>
    <row r="3" spans="1:8" s="2" customFormat="1" ht="15.75" x14ac:dyDescent="0.25">
      <c r="A3" s="1" t="s">
        <v>14</v>
      </c>
      <c r="B3" s="1" t="s">
        <v>0</v>
      </c>
      <c r="C3" s="1" t="s">
        <v>1</v>
      </c>
      <c r="D3" s="1" t="s">
        <v>4</v>
      </c>
      <c r="E3" s="1" t="s">
        <v>25</v>
      </c>
      <c r="F3" s="29" t="s">
        <v>27</v>
      </c>
      <c r="G3" s="9" t="s">
        <v>3</v>
      </c>
    </row>
    <row r="4" spans="1:8" x14ac:dyDescent="0.2">
      <c r="A4" s="4"/>
      <c r="C4" s="1" t="s">
        <v>8</v>
      </c>
      <c r="G4" s="22"/>
    </row>
    <row r="5" spans="1:8" x14ac:dyDescent="0.2">
      <c r="A5" s="4"/>
      <c r="B5">
        <v>62</v>
      </c>
      <c r="C5" s="4" t="s">
        <v>195</v>
      </c>
      <c r="D5" s="4" t="s">
        <v>103</v>
      </c>
      <c r="E5">
        <v>2011</v>
      </c>
      <c r="F5" s="28">
        <f>IF(E5&gt;0,2019-E5, )</f>
        <v>8</v>
      </c>
      <c r="G5" s="22">
        <v>1.5138888888888889E-2</v>
      </c>
    </row>
    <row r="6" spans="1:8" x14ac:dyDescent="0.2">
      <c r="A6" s="4"/>
      <c r="B6">
        <v>64</v>
      </c>
      <c r="C6" s="4" t="s">
        <v>198</v>
      </c>
      <c r="D6" s="4"/>
      <c r="E6">
        <v>2011</v>
      </c>
      <c r="F6" s="28">
        <f>IF(E6&gt;0,2019-E6, )</f>
        <v>8</v>
      </c>
      <c r="G6" s="22">
        <v>1.4780092592592595E-2</v>
      </c>
    </row>
    <row r="7" spans="1:8" x14ac:dyDescent="0.2">
      <c r="A7" s="4"/>
      <c r="B7">
        <v>68</v>
      </c>
      <c r="C7" s="4" t="s">
        <v>201</v>
      </c>
      <c r="D7" s="4" t="s">
        <v>103</v>
      </c>
      <c r="E7">
        <v>2011</v>
      </c>
      <c r="F7" s="28">
        <f>IF(E7&gt;0,2019-E7, )</f>
        <v>8</v>
      </c>
      <c r="G7" s="22">
        <v>1.5520833333333333E-2</v>
      </c>
    </row>
    <row r="8" spans="1:8" x14ac:dyDescent="0.2">
      <c r="A8" s="4"/>
      <c r="B8">
        <v>70</v>
      </c>
      <c r="C8" s="4" t="s">
        <v>203</v>
      </c>
      <c r="D8" s="4" t="s">
        <v>103</v>
      </c>
      <c r="E8">
        <v>2011</v>
      </c>
      <c r="F8" s="28">
        <f t="shared" ref="F8:F9" si="0">IF(E8&gt;0,2019-E8, )</f>
        <v>8</v>
      </c>
      <c r="G8" s="22">
        <v>2.4722222222222225E-2</v>
      </c>
    </row>
    <row r="9" spans="1:8" x14ac:dyDescent="0.2">
      <c r="A9" s="4"/>
      <c r="F9" s="28">
        <f t="shared" si="0"/>
        <v>0</v>
      </c>
      <c r="G9" s="22"/>
    </row>
    <row r="10" spans="1:8" x14ac:dyDescent="0.2">
      <c r="A10" s="4"/>
      <c r="C10" s="1" t="s">
        <v>9</v>
      </c>
      <c r="G10" s="22"/>
    </row>
    <row r="11" spans="1:8" x14ac:dyDescent="0.2">
      <c r="A11" s="4"/>
      <c r="C11" s="4"/>
      <c r="D11" s="4"/>
      <c r="F11" s="28">
        <f t="shared" ref="F11:F35" si="1">IF(E11&gt;0,2019-E11, )</f>
        <v>0</v>
      </c>
      <c r="G11" s="23"/>
    </row>
    <row r="12" spans="1:8" x14ac:dyDescent="0.2">
      <c r="A12" s="4"/>
      <c r="C12" s="4"/>
      <c r="D12" s="4"/>
      <c r="F12" s="28">
        <f t="shared" si="1"/>
        <v>0</v>
      </c>
      <c r="G12" s="22"/>
    </row>
    <row r="13" spans="1:8" x14ac:dyDescent="0.2">
      <c r="A13" s="4"/>
      <c r="C13" s="1" t="s">
        <v>30</v>
      </c>
      <c r="G13" s="22"/>
    </row>
    <row r="14" spans="1:8" x14ac:dyDescent="0.2">
      <c r="A14" s="4"/>
      <c r="B14">
        <v>92</v>
      </c>
      <c r="C14" s="4" t="s">
        <v>171</v>
      </c>
      <c r="D14" s="4" t="s">
        <v>103</v>
      </c>
      <c r="E14">
        <v>2009</v>
      </c>
      <c r="F14" s="28">
        <f t="shared" si="1"/>
        <v>10</v>
      </c>
      <c r="G14" s="22">
        <v>2.1909722222222223E-2</v>
      </c>
      <c r="H14" s="4" t="s">
        <v>194</v>
      </c>
    </row>
    <row r="15" spans="1:8" x14ac:dyDescent="0.2">
      <c r="A15" s="4"/>
      <c r="B15">
        <v>94</v>
      </c>
      <c r="C15" s="4" t="s">
        <v>173</v>
      </c>
      <c r="D15" s="4" t="s">
        <v>103</v>
      </c>
      <c r="E15">
        <v>2009</v>
      </c>
      <c r="F15" s="28">
        <f t="shared" si="1"/>
        <v>10</v>
      </c>
      <c r="G15" s="22">
        <v>2.6261574074074076E-2</v>
      </c>
      <c r="H15" s="4" t="s">
        <v>194</v>
      </c>
    </row>
    <row r="16" spans="1:8" x14ac:dyDescent="0.2">
      <c r="A16" s="4"/>
      <c r="B16">
        <v>95</v>
      </c>
      <c r="C16" s="4" t="s">
        <v>174</v>
      </c>
      <c r="D16" s="4" t="s">
        <v>103</v>
      </c>
      <c r="E16">
        <v>2009</v>
      </c>
      <c r="F16" s="28">
        <f t="shared" si="1"/>
        <v>10</v>
      </c>
      <c r="G16" s="22">
        <v>2.7592592592592596E-2</v>
      </c>
      <c r="H16" s="4" t="s">
        <v>194</v>
      </c>
    </row>
    <row r="17" spans="1:8" x14ac:dyDescent="0.2">
      <c r="A17" s="4"/>
      <c r="B17">
        <v>97</v>
      </c>
      <c r="C17" s="4" t="s">
        <v>176</v>
      </c>
      <c r="D17" s="4" t="s">
        <v>103</v>
      </c>
      <c r="E17">
        <v>2009</v>
      </c>
      <c r="F17" s="28">
        <f t="shared" si="1"/>
        <v>10</v>
      </c>
      <c r="G17" s="22">
        <v>2.8298611111111111E-2</v>
      </c>
      <c r="H17" s="4" t="s">
        <v>194</v>
      </c>
    </row>
    <row r="18" spans="1:8" x14ac:dyDescent="0.2">
      <c r="A18" s="4"/>
      <c r="B18">
        <v>63</v>
      </c>
      <c r="C18" s="4" t="s">
        <v>196</v>
      </c>
      <c r="D18" s="4" t="s">
        <v>197</v>
      </c>
      <c r="E18">
        <v>2009</v>
      </c>
      <c r="F18" s="28">
        <f t="shared" si="1"/>
        <v>10</v>
      </c>
      <c r="G18" s="22">
        <v>1.4189814814814815E-2</v>
      </c>
      <c r="H18" s="4"/>
    </row>
    <row r="19" spans="1:8" x14ac:dyDescent="0.2">
      <c r="A19" s="4"/>
      <c r="B19">
        <v>71</v>
      </c>
      <c r="C19" s="4" t="s">
        <v>204</v>
      </c>
      <c r="D19" s="4" t="s">
        <v>103</v>
      </c>
      <c r="E19">
        <v>2009</v>
      </c>
      <c r="F19" s="28">
        <f t="shared" si="1"/>
        <v>10</v>
      </c>
      <c r="G19" s="22">
        <v>1.7372685185185185E-2</v>
      </c>
      <c r="H19" s="4"/>
    </row>
    <row r="20" spans="1:8" x14ac:dyDescent="0.2">
      <c r="A20" s="4"/>
      <c r="C20" s="4"/>
      <c r="D20" s="4"/>
      <c r="G20" s="22"/>
    </row>
    <row r="21" spans="1:8" x14ac:dyDescent="0.2">
      <c r="A21" s="4"/>
      <c r="C21" s="1" t="s">
        <v>29</v>
      </c>
      <c r="G21" s="22"/>
    </row>
    <row r="22" spans="1:8" x14ac:dyDescent="0.2">
      <c r="A22" s="4"/>
      <c r="B22">
        <v>66</v>
      </c>
      <c r="C22" s="4" t="s">
        <v>199</v>
      </c>
      <c r="E22">
        <v>2008</v>
      </c>
      <c r="F22" s="28">
        <f t="shared" si="1"/>
        <v>11</v>
      </c>
      <c r="G22" s="22">
        <v>1.4004629629629631E-2</v>
      </c>
    </row>
    <row r="23" spans="1:8" x14ac:dyDescent="0.2">
      <c r="A23" s="4"/>
      <c r="F23" s="28">
        <f t="shared" si="1"/>
        <v>0</v>
      </c>
      <c r="G23" s="22"/>
    </row>
    <row r="24" spans="1:8" x14ac:dyDescent="0.2">
      <c r="A24" s="4"/>
      <c r="C24" s="1" t="s">
        <v>10</v>
      </c>
      <c r="G24" s="22"/>
    </row>
    <row r="25" spans="1:8" x14ac:dyDescent="0.2">
      <c r="A25" s="4"/>
      <c r="B25">
        <v>67</v>
      </c>
      <c r="C25" s="4" t="s">
        <v>200</v>
      </c>
      <c r="E25">
        <v>2011</v>
      </c>
      <c r="F25" s="28">
        <f t="shared" si="1"/>
        <v>8</v>
      </c>
      <c r="G25" s="22">
        <v>1.6712962962962961E-2</v>
      </c>
    </row>
    <row r="26" spans="1:8" x14ac:dyDescent="0.2">
      <c r="A26" s="4"/>
      <c r="F26" s="28">
        <f t="shared" si="1"/>
        <v>0</v>
      </c>
      <c r="G26" s="22"/>
    </row>
    <row r="27" spans="1:8" x14ac:dyDescent="0.2">
      <c r="A27" s="4"/>
      <c r="C27" s="1" t="s">
        <v>11</v>
      </c>
      <c r="G27" s="22"/>
    </row>
    <row r="28" spans="1:8" x14ac:dyDescent="0.2">
      <c r="A28" s="4"/>
      <c r="B28">
        <v>93</v>
      </c>
      <c r="C28" s="4" t="s">
        <v>172</v>
      </c>
      <c r="D28" s="4" t="s">
        <v>103</v>
      </c>
      <c r="E28">
        <v>2010</v>
      </c>
      <c r="F28" s="28">
        <f t="shared" si="1"/>
        <v>9</v>
      </c>
      <c r="G28" s="22">
        <v>2.3831018518518519E-2</v>
      </c>
      <c r="H28" s="4" t="s">
        <v>194</v>
      </c>
    </row>
    <row r="29" spans="1:8" x14ac:dyDescent="0.2">
      <c r="A29" s="4"/>
      <c r="F29" s="28">
        <f t="shared" si="1"/>
        <v>0</v>
      </c>
      <c r="G29" s="22"/>
    </row>
    <row r="30" spans="1:8" x14ac:dyDescent="0.2">
      <c r="C30" s="1" t="s">
        <v>22</v>
      </c>
      <c r="G30" s="22"/>
    </row>
    <row r="31" spans="1:8" x14ac:dyDescent="0.2">
      <c r="B31">
        <v>69</v>
      </c>
      <c r="C31" s="4" t="s">
        <v>202</v>
      </c>
      <c r="E31">
        <v>2009</v>
      </c>
      <c r="F31" s="28">
        <f t="shared" si="1"/>
        <v>10</v>
      </c>
      <c r="G31" s="23">
        <v>1.6099537037037037E-2</v>
      </c>
    </row>
    <row r="32" spans="1:8" x14ac:dyDescent="0.2">
      <c r="F32" s="28">
        <f t="shared" si="1"/>
        <v>0</v>
      </c>
      <c r="G32" s="22"/>
    </row>
    <row r="33" spans="3:7" x14ac:dyDescent="0.2">
      <c r="C33" s="1" t="s">
        <v>23</v>
      </c>
      <c r="G33" s="22"/>
    </row>
    <row r="34" spans="3:7" x14ac:dyDescent="0.2">
      <c r="C34" s="4"/>
      <c r="D34" s="4"/>
      <c r="F34" s="28">
        <f t="shared" si="1"/>
        <v>0</v>
      </c>
    </row>
    <row r="35" spans="3:7" x14ac:dyDescent="0.2">
      <c r="F35" s="28">
        <f t="shared" si="1"/>
        <v>0</v>
      </c>
    </row>
  </sheetData>
  <mergeCells count="1">
    <mergeCell ref="D1:G1"/>
  </mergeCells>
  <phoneticPr fontId="0" type="noConversion"/>
  <printOptions gridLines="1"/>
  <pageMargins left="0.74803149606299213" right="0.74803149606299213" top="1.7716535433070868" bottom="0.98425196850393704" header="0.51181102362204722" footer="0.51181102362204722"/>
  <pageSetup paperSize="9" scale="93" fitToHeight="6" orientation="landscape" horizontalDpi="4294967293" verticalDpi="360" r:id="rId1"/>
  <headerFooter alignWithMargins="0">
    <oddHeader>&amp;L&amp;G&amp;CULFSTINDRENNET&amp;R&amp;D</oddHeader>
    <oddFooter>&amp;L&amp;F&amp;C&amp;A&amp;RSide &amp;P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G31"/>
  <sheetViews>
    <sheetView workbookViewId="0">
      <selection activeCell="D15" sqref="D15"/>
    </sheetView>
  </sheetViews>
  <sheetFormatPr baseColWidth="10" defaultRowHeight="12.75" x14ac:dyDescent="0.2"/>
  <cols>
    <col min="1" max="1" width="11.42578125" style="7"/>
    <col min="2" max="2" width="8.140625" customWidth="1"/>
    <col min="3" max="3" width="41.85546875" customWidth="1"/>
    <col min="4" max="4" width="25.7109375" customWidth="1"/>
    <col min="5" max="5" width="9.7109375" bestFit="1" customWidth="1"/>
    <col min="6" max="6" width="11.42578125" style="28"/>
    <col min="7" max="7" width="13.42578125" style="8" customWidth="1"/>
    <col min="8" max="8" width="17.140625" customWidth="1"/>
  </cols>
  <sheetData>
    <row r="1" spans="1:7" ht="20.25" x14ac:dyDescent="0.3">
      <c r="A1" s="5"/>
      <c r="C1" s="3" t="s">
        <v>78</v>
      </c>
      <c r="D1" s="19">
        <f>'Barn 0-5år'!D1:G1</f>
        <v>43548</v>
      </c>
      <c r="E1" s="19"/>
      <c r="F1" s="20"/>
      <c r="G1" s="21"/>
    </row>
    <row r="2" spans="1:7" x14ac:dyDescent="0.2">
      <c r="B2" s="12">
        <f xml:space="preserve"> COUNT(B4:B95)</f>
        <v>2</v>
      </c>
      <c r="C2" s="12" t="s">
        <v>38</v>
      </c>
    </row>
    <row r="3" spans="1:7" s="2" customFormat="1" ht="15.75" x14ac:dyDescent="0.25">
      <c r="A3" s="6" t="s">
        <v>14</v>
      </c>
      <c r="B3" s="1" t="s">
        <v>0</v>
      </c>
      <c r="C3" s="1" t="s">
        <v>1</v>
      </c>
      <c r="D3" s="1" t="s">
        <v>4</v>
      </c>
      <c r="E3" s="1" t="s">
        <v>25</v>
      </c>
      <c r="F3" s="29" t="s">
        <v>27</v>
      </c>
      <c r="G3" s="9" t="s">
        <v>3</v>
      </c>
    </row>
    <row r="4" spans="1:7" s="2" customFormat="1" ht="15.75" x14ac:dyDescent="0.25">
      <c r="A4" s="4"/>
      <c r="B4" s="4"/>
      <c r="C4" s="1" t="s">
        <v>32</v>
      </c>
      <c r="D4" s="4"/>
      <c r="E4" s="4"/>
      <c r="F4" s="30"/>
      <c r="G4" s="23"/>
    </row>
    <row r="5" spans="1:7" s="2" customFormat="1" ht="15.75" x14ac:dyDescent="0.25">
      <c r="A5" s="4"/>
      <c r="B5" s="4">
        <v>91</v>
      </c>
      <c r="C5" s="4" t="s">
        <v>170</v>
      </c>
      <c r="D5" s="4" t="s">
        <v>103</v>
      </c>
      <c r="E5" s="4">
        <v>2007</v>
      </c>
      <c r="F5" s="30">
        <f>IF(E5&gt;0,2019-E5, )</f>
        <v>12</v>
      </c>
      <c r="G5" s="23">
        <v>1.8090277777777778E-2</v>
      </c>
    </row>
    <row r="6" spans="1:7" s="11" customFormat="1" ht="15" x14ac:dyDescent="0.2">
      <c r="A6" s="4"/>
      <c r="B6" s="4"/>
      <c r="C6" s="4"/>
      <c r="D6" s="4"/>
      <c r="E6" s="4"/>
      <c r="F6" s="30">
        <f>IF(E6&gt;0,2019-E6, )</f>
        <v>0</v>
      </c>
      <c r="G6" s="23"/>
    </row>
    <row r="7" spans="1:7" s="2" customFormat="1" ht="15.75" x14ac:dyDescent="0.25">
      <c r="A7" s="4"/>
      <c r="B7" s="4"/>
      <c r="C7" s="1" t="s">
        <v>31</v>
      </c>
      <c r="D7" s="4"/>
      <c r="E7" s="4"/>
      <c r="F7" s="30"/>
      <c r="G7" s="23"/>
    </row>
    <row r="8" spans="1:7" s="2" customFormat="1" ht="15.75" x14ac:dyDescent="0.25">
      <c r="A8" s="4"/>
      <c r="B8" s="4"/>
      <c r="C8" s="1"/>
      <c r="D8" s="4"/>
      <c r="E8" s="4"/>
      <c r="F8" s="30">
        <f>IF(E8&gt;0,2019-E8, )</f>
        <v>0</v>
      </c>
      <c r="G8" s="23"/>
    </row>
    <row r="9" spans="1:7" s="11" customFormat="1" ht="15" x14ac:dyDescent="0.2">
      <c r="A9" s="4"/>
      <c r="B9" s="4"/>
      <c r="C9" s="4"/>
      <c r="D9" s="4"/>
      <c r="E9" s="4"/>
      <c r="F9" s="30">
        <f>IF(E9&gt;0,2019-E9, )</f>
        <v>0</v>
      </c>
      <c r="G9" s="23"/>
    </row>
    <row r="10" spans="1:7" s="2" customFormat="1" ht="15.75" x14ac:dyDescent="0.25">
      <c r="A10" s="4"/>
      <c r="B10" s="4"/>
      <c r="C10" s="1" t="s">
        <v>33</v>
      </c>
      <c r="D10" s="4"/>
      <c r="E10" s="4"/>
      <c r="F10" s="30"/>
      <c r="G10" s="23"/>
    </row>
    <row r="11" spans="1:7" s="2" customFormat="1" ht="15.75" x14ac:dyDescent="0.25">
      <c r="A11" s="4"/>
      <c r="B11" s="4"/>
      <c r="C11" s="4"/>
      <c r="D11" s="4"/>
      <c r="E11" s="4"/>
      <c r="F11" s="30">
        <f>IF(E11&gt;0,2019-E11, )</f>
        <v>0</v>
      </c>
      <c r="G11" s="23"/>
    </row>
    <row r="12" spans="1:7" s="11" customFormat="1" ht="15" x14ac:dyDescent="0.2">
      <c r="A12" s="4"/>
      <c r="B12" s="4"/>
      <c r="C12" s="4"/>
      <c r="D12" s="4"/>
      <c r="E12" s="4"/>
      <c r="F12" s="30">
        <f>IF(E12&gt;0,2019-E12, )</f>
        <v>0</v>
      </c>
      <c r="G12" s="23"/>
    </row>
    <row r="13" spans="1:7" s="2" customFormat="1" ht="15.75" x14ac:dyDescent="0.25">
      <c r="A13" s="4"/>
      <c r="B13" s="4"/>
      <c r="C13" s="1" t="s">
        <v>34</v>
      </c>
      <c r="D13" s="4"/>
      <c r="E13" s="4"/>
      <c r="F13" s="30"/>
      <c r="G13" s="23"/>
    </row>
    <row r="14" spans="1:7" s="2" customFormat="1" ht="15.75" x14ac:dyDescent="0.25">
      <c r="A14" s="4"/>
      <c r="B14" s="4"/>
      <c r="C14" s="1"/>
      <c r="D14" s="4"/>
      <c r="E14" s="4"/>
      <c r="F14" s="30">
        <f>IF(E14&gt;0,2019-E14, )</f>
        <v>0</v>
      </c>
      <c r="G14" s="23"/>
    </row>
    <row r="15" spans="1:7" s="11" customFormat="1" ht="15" x14ac:dyDescent="0.2">
      <c r="A15" s="4"/>
      <c r="B15" s="4"/>
      <c r="C15" s="1"/>
      <c r="D15" s="4"/>
      <c r="E15" s="4"/>
      <c r="F15" s="30">
        <f>IF(E15&gt;0,2019-E15, )</f>
        <v>0</v>
      </c>
      <c r="G15" s="23"/>
    </row>
    <row r="16" spans="1:7" s="2" customFormat="1" ht="15.75" x14ac:dyDescent="0.25">
      <c r="A16" s="4"/>
      <c r="B16" s="4"/>
      <c r="C16" s="1" t="s">
        <v>12</v>
      </c>
      <c r="D16" s="4"/>
      <c r="E16" s="4"/>
      <c r="F16" s="30"/>
      <c r="G16" s="23"/>
    </row>
    <row r="17" spans="1:7" s="2" customFormat="1" ht="15.75" x14ac:dyDescent="0.25">
      <c r="A17" s="4"/>
      <c r="B17" s="4"/>
      <c r="C17" s="1"/>
      <c r="D17" s="4"/>
      <c r="E17" s="4"/>
      <c r="F17" s="30">
        <f>IF(E17&gt;0,2019-E17, )</f>
        <v>0</v>
      </c>
      <c r="G17" s="23"/>
    </row>
    <row r="18" spans="1:7" s="4" customFormat="1" x14ac:dyDescent="0.2">
      <c r="C18" s="1"/>
      <c r="F18" s="30">
        <f>IF(E18&gt;0,2019-E18, )</f>
        <v>0</v>
      </c>
      <c r="G18" s="23"/>
    </row>
    <row r="19" spans="1:7" x14ac:dyDescent="0.2">
      <c r="A19" s="4"/>
      <c r="B19" s="4"/>
      <c r="C19" s="1" t="s">
        <v>35</v>
      </c>
      <c r="D19" s="4"/>
      <c r="E19" s="4"/>
      <c r="F19" s="30"/>
      <c r="G19" s="23"/>
    </row>
    <row r="20" spans="1:7" x14ac:dyDescent="0.2">
      <c r="A20" s="4"/>
      <c r="B20" s="4">
        <v>96</v>
      </c>
      <c r="C20" s="4" t="s">
        <v>175</v>
      </c>
      <c r="D20" s="4" t="s">
        <v>103</v>
      </c>
      <c r="E20" s="4">
        <v>2006</v>
      </c>
      <c r="F20" s="30">
        <f>IF(E20&gt;0,2019-E20, )</f>
        <v>13</v>
      </c>
      <c r="G20" s="23">
        <v>1.8553240740740742E-2</v>
      </c>
    </row>
    <row r="21" spans="1:7" s="4" customFormat="1" x14ac:dyDescent="0.2">
      <c r="F21" s="30">
        <f>IF(E21&gt;0,2019-E21, )</f>
        <v>0</v>
      </c>
      <c r="G21" s="23"/>
    </row>
    <row r="22" spans="1:7" x14ac:dyDescent="0.2">
      <c r="A22" s="4"/>
      <c r="B22" s="4"/>
      <c r="C22" s="1" t="s">
        <v>36</v>
      </c>
      <c r="D22" s="4"/>
      <c r="E22" s="4"/>
      <c r="F22" s="30"/>
      <c r="G22" s="23"/>
    </row>
    <row r="23" spans="1:7" x14ac:dyDescent="0.2">
      <c r="A23" s="4"/>
      <c r="B23" s="4"/>
      <c r="C23" s="1"/>
      <c r="D23" s="4"/>
      <c r="E23" s="4"/>
      <c r="F23" s="30">
        <f>IF(E23&gt;0,2019-E23, )</f>
        <v>0</v>
      </c>
      <c r="G23" s="23"/>
    </row>
    <row r="24" spans="1:7" s="4" customFormat="1" x14ac:dyDescent="0.2">
      <c r="F24" s="30">
        <f>IF(E24&gt;0,2019-E24, )</f>
        <v>0</v>
      </c>
      <c r="G24" s="23"/>
    </row>
    <row r="25" spans="1:7" x14ac:dyDescent="0.2">
      <c r="A25" s="4"/>
      <c r="B25" s="4"/>
      <c r="C25" s="1" t="s">
        <v>37</v>
      </c>
      <c r="D25" s="4"/>
      <c r="E25" s="4"/>
      <c r="F25" s="30"/>
      <c r="G25" s="23"/>
    </row>
    <row r="26" spans="1:7" s="4" customFormat="1" x14ac:dyDescent="0.2">
      <c r="F26" s="30">
        <f>IF(E26&gt;0,2019-E26, )</f>
        <v>0</v>
      </c>
      <c r="G26" s="23"/>
    </row>
    <row r="27" spans="1:7" x14ac:dyDescent="0.2">
      <c r="A27" s="4"/>
      <c r="B27" s="4"/>
      <c r="C27" s="4"/>
      <c r="D27" s="4"/>
      <c r="E27" s="4"/>
      <c r="F27" s="30">
        <f>IF(E27&gt;0,2019-E27, )</f>
        <v>0</v>
      </c>
      <c r="G27" s="23"/>
    </row>
    <row r="28" spans="1:7" x14ac:dyDescent="0.2">
      <c r="A28" s="4"/>
      <c r="B28" s="4"/>
      <c r="C28" s="4"/>
      <c r="D28" s="4"/>
      <c r="E28" s="4"/>
      <c r="F28" s="30">
        <f>IF(E28&gt;0,2019-E28, )</f>
        <v>0</v>
      </c>
      <c r="G28" s="23"/>
    </row>
    <row r="29" spans="1:7" x14ac:dyDescent="0.2">
      <c r="A29" s="4"/>
      <c r="B29" s="4"/>
      <c r="C29" s="4"/>
      <c r="D29" s="4"/>
      <c r="E29" s="4"/>
      <c r="F29" s="30"/>
      <c r="G29" s="10"/>
    </row>
    <row r="30" spans="1:7" x14ac:dyDescent="0.2">
      <c r="C30" s="4"/>
      <c r="D30" s="4"/>
      <c r="F30" s="30"/>
      <c r="G30" s="10"/>
    </row>
    <row r="31" spans="1:7" x14ac:dyDescent="0.2">
      <c r="C31" s="4"/>
      <c r="D31" s="4"/>
      <c r="F31" s="30"/>
      <c r="G31" s="10"/>
    </row>
  </sheetData>
  <mergeCells count="1">
    <mergeCell ref="D1:G1"/>
  </mergeCells>
  <phoneticPr fontId="0" type="noConversion"/>
  <printOptions gridLines="1"/>
  <pageMargins left="0.74803149606299213" right="0.74803149606299213" top="1.7716535433070868" bottom="0.98425196850393704" header="0.51181102362204722" footer="0.51181102362204722"/>
  <pageSetup paperSize="9" scale="95" orientation="landscape" horizontalDpi="4294967293" verticalDpi="360" r:id="rId1"/>
  <headerFooter alignWithMargins="0">
    <oddHeader>&amp;L&amp;G&amp;CULFSTINDRENNET&amp;R09.04.2017</oddHeader>
    <oddFooter>&amp;L&amp;F&amp;C&amp;A&amp;RSide &amp;P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I39"/>
  <sheetViews>
    <sheetView zoomScale="120" zoomScaleNormal="120" workbookViewId="0">
      <pane ySplit="3" topLeftCell="A4" activePane="bottomLeft" state="frozen"/>
      <selection pane="bottomLeft" activeCell="C23" sqref="C23"/>
    </sheetView>
  </sheetViews>
  <sheetFormatPr baseColWidth="10" defaultRowHeight="12.75" x14ac:dyDescent="0.2"/>
  <cols>
    <col min="1" max="1" width="11.42578125" style="7"/>
    <col min="2" max="2" width="8.140625" customWidth="1"/>
    <col min="3" max="3" width="41.85546875" customWidth="1"/>
    <col min="4" max="4" width="29.5703125" bestFit="1" customWidth="1"/>
    <col min="5" max="5" width="9.7109375" bestFit="1" customWidth="1"/>
    <col min="6" max="6" width="11.42578125" style="28"/>
    <col min="7" max="7" width="13.42578125" customWidth="1"/>
    <col min="8" max="8" width="17.140625" style="26" customWidth="1"/>
  </cols>
  <sheetData>
    <row r="1" spans="1:9" ht="20.25" x14ac:dyDescent="0.3">
      <c r="A1" s="5"/>
      <c r="C1" s="3" t="s">
        <v>13</v>
      </c>
      <c r="D1" s="19">
        <f>'Barn 0-5år'!D1:G1</f>
        <v>43548</v>
      </c>
      <c r="E1" s="19"/>
      <c r="F1" s="20"/>
      <c r="G1" s="21"/>
    </row>
    <row r="2" spans="1:9" x14ac:dyDescent="0.2">
      <c r="B2" s="12">
        <f>B28+B39</f>
        <v>26</v>
      </c>
      <c r="C2" s="12" t="s">
        <v>38</v>
      </c>
    </row>
    <row r="3" spans="1:9" s="2" customFormat="1" ht="15.75" x14ac:dyDescent="0.25">
      <c r="A3" s="6" t="s">
        <v>14</v>
      </c>
      <c r="B3" s="1" t="s">
        <v>0</v>
      </c>
      <c r="C3" s="1" t="s">
        <v>1</v>
      </c>
      <c r="D3" s="1" t="s">
        <v>4</v>
      </c>
      <c r="E3" s="1" t="s">
        <v>25</v>
      </c>
      <c r="F3" s="29" t="s">
        <v>26</v>
      </c>
      <c r="G3" s="1" t="s">
        <v>3</v>
      </c>
      <c r="H3" s="27" t="s">
        <v>43</v>
      </c>
    </row>
    <row r="4" spans="1:9" s="2" customFormat="1" ht="15.75" x14ac:dyDescent="0.25">
      <c r="A4" s="4"/>
      <c r="B4" s="4">
        <v>1</v>
      </c>
      <c r="C4" s="4" t="s">
        <v>102</v>
      </c>
      <c r="D4" s="4" t="s">
        <v>103</v>
      </c>
      <c r="E4" s="4">
        <v>1980</v>
      </c>
      <c r="F4" s="30">
        <f>IF(E4&gt;0,2019-E4,)</f>
        <v>39</v>
      </c>
      <c r="G4" s="1"/>
      <c r="H4" s="26">
        <f>IF(2019-E4&lt;=15, "Barn",   )</f>
        <v>0</v>
      </c>
      <c r="I4" s="4" t="s">
        <v>169</v>
      </c>
    </row>
    <row r="5" spans="1:9" x14ac:dyDescent="0.2">
      <c r="A5" s="4"/>
      <c r="B5" s="4">
        <v>2</v>
      </c>
      <c r="C5" s="4" t="s">
        <v>104</v>
      </c>
      <c r="D5" s="4"/>
      <c r="E5" s="4">
        <v>1946</v>
      </c>
      <c r="F5" s="30">
        <f t="shared" ref="F5:F27" si="0">IF(E5&gt;0,2019-E5,)</f>
        <v>73</v>
      </c>
      <c r="H5" s="26">
        <f t="shared" ref="H5:H27" si="1">IF(2019-E5&lt;=15, "Barn",   )</f>
        <v>0</v>
      </c>
    </row>
    <row r="6" spans="1:9" x14ac:dyDescent="0.2">
      <c r="A6" s="4"/>
      <c r="B6" s="4">
        <v>3</v>
      </c>
      <c r="C6" s="4" t="s">
        <v>105</v>
      </c>
      <c r="D6" s="4" t="s">
        <v>103</v>
      </c>
      <c r="E6" s="4">
        <v>1943</v>
      </c>
      <c r="F6" s="30">
        <f t="shared" si="0"/>
        <v>76</v>
      </c>
      <c r="H6" s="26">
        <f t="shared" si="1"/>
        <v>0</v>
      </c>
    </row>
    <row r="7" spans="1:9" x14ac:dyDescent="0.2">
      <c r="A7" s="4"/>
      <c r="B7" s="4">
        <v>5</v>
      </c>
      <c r="C7" s="4" t="s">
        <v>106</v>
      </c>
      <c r="D7" s="4" t="s">
        <v>107</v>
      </c>
      <c r="E7" s="4">
        <v>1973</v>
      </c>
      <c r="F7" s="30">
        <f t="shared" si="0"/>
        <v>46</v>
      </c>
      <c r="H7" s="26">
        <f t="shared" si="1"/>
        <v>0</v>
      </c>
    </row>
    <row r="8" spans="1:9" x14ac:dyDescent="0.2">
      <c r="A8" s="4"/>
      <c r="B8" s="4">
        <v>6</v>
      </c>
      <c r="C8" s="4" t="s">
        <v>108</v>
      </c>
      <c r="D8" s="4" t="s">
        <v>107</v>
      </c>
      <c r="E8" s="4">
        <v>1968</v>
      </c>
      <c r="F8" s="30">
        <f t="shared" si="0"/>
        <v>51</v>
      </c>
      <c r="H8" s="26">
        <f t="shared" si="1"/>
        <v>0</v>
      </c>
    </row>
    <row r="9" spans="1:9" x14ac:dyDescent="0.2">
      <c r="A9" s="4"/>
      <c r="B9" s="4">
        <v>7</v>
      </c>
      <c r="C9" s="4" t="s">
        <v>109</v>
      </c>
      <c r="D9" s="4"/>
      <c r="E9" s="4">
        <v>1992</v>
      </c>
      <c r="F9" s="30">
        <f t="shared" si="0"/>
        <v>27</v>
      </c>
      <c r="H9" s="26">
        <f t="shared" si="1"/>
        <v>0</v>
      </c>
    </row>
    <row r="10" spans="1:9" x14ac:dyDescent="0.2">
      <c r="A10" s="4"/>
      <c r="B10" s="4">
        <v>8</v>
      </c>
      <c r="C10" s="4" t="s">
        <v>110</v>
      </c>
      <c r="D10" s="4"/>
      <c r="E10" s="4">
        <v>1992</v>
      </c>
      <c r="F10" s="30">
        <f t="shared" si="0"/>
        <v>27</v>
      </c>
      <c r="H10" s="26">
        <f t="shared" si="1"/>
        <v>0</v>
      </c>
    </row>
    <row r="11" spans="1:9" x14ac:dyDescent="0.2">
      <c r="A11" s="4"/>
      <c r="B11" s="4">
        <v>10</v>
      </c>
      <c r="C11" s="4" t="s">
        <v>111</v>
      </c>
      <c r="D11" s="4"/>
      <c r="E11" s="4">
        <v>1965</v>
      </c>
      <c r="F11" s="30">
        <f t="shared" si="0"/>
        <v>54</v>
      </c>
      <c r="H11" s="26">
        <f t="shared" si="1"/>
        <v>0</v>
      </c>
    </row>
    <row r="12" spans="1:9" x14ac:dyDescent="0.2">
      <c r="A12" s="4"/>
      <c r="B12" s="4">
        <v>11</v>
      </c>
      <c r="C12" s="4" t="s">
        <v>117</v>
      </c>
      <c r="D12" s="4"/>
      <c r="E12" s="4">
        <v>1982</v>
      </c>
      <c r="F12" s="30">
        <f t="shared" si="0"/>
        <v>37</v>
      </c>
      <c r="H12" s="26">
        <f t="shared" si="1"/>
        <v>0</v>
      </c>
    </row>
    <row r="13" spans="1:9" x14ac:dyDescent="0.2">
      <c r="A13" s="4"/>
      <c r="B13" s="4">
        <v>12</v>
      </c>
      <c r="C13" s="4" t="s">
        <v>118</v>
      </c>
      <c r="D13" s="4"/>
      <c r="E13" s="4">
        <v>1982</v>
      </c>
      <c r="F13" s="30">
        <f t="shared" si="0"/>
        <v>37</v>
      </c>
      <c r="H13" s="26">
        <f t="shared" si="1"/>
        <v>0</v>
      </c>
    </row>
    <row r="14" spans="1:9" x14ac:dyDescent="0.2">
      <c r="A14" s="4"/>
      <c r="B14" s="4">
        <v>13</v>
      </c>
      <c r="C14" s="4" t="s">
        <v>119</v>
      </c>
      <c r="D14" s="4"/>
      <c r="E14" s="4">
        <v>1958</v>
      </c>
      <c r="F14" s="30">
        <f t="shared" si="0"/>
        <v>61</v>
      </c>
      <c r="H14" s="26">
        <f t="shared" si="1"/>
        <v>0</v>
      </c>
      <c r="I14" s="4" t="s">
        <v>169</v>
      </c>
    </row>
    <row r="15" spans="1:9" x14ac:dyDescent="0.2">
      <c r="A15" s="4"/>
      <c r="B15" s="4">
        <v>14</v>
      </c>
      <c r="C15" s="4" t="s">
        <v>120</v>
      </c>
      <c r="D15" s="4"/>
      <c r="E15" s="4">
        <v>1984</v>
      </c>
      <c r="F15" s="30">
        <f t="shared" si="0"/>
        <v>35</v>
      </c>
      <c r="H15" s="26">
        <f t="shared" si="1"/>
        <v>0</v>
      </c>
      <c r="I15" s="4" t="s">
        <v>169</v>
      </c>
    </row>
    <row r="16" spans="1:9" x14ac:dyDescent="0.2">
      <c r="A16" s="4"/>
      <c r="B16" s="4">
        <v>15</v>
      </c>
      <c r="C16" s="4" t="s">
        <v>121</v>
      </c>
      <c r="D16" s="4" t="s">
        <v>122</v>
      </c>
      <c r="E16" s="4">
        <v>1976</v>
      </c>
      <c r="F16" s="30">
        <f t="shared" si="0"/>
        <v>43</v>
      </c>
      <c r="H16" s="26">
        <f t="shared" si="1"/>
        <v>0</v>
      </c>
    </row>
    <row r="17" spans="1:9" x14ac:dyDescent="0.2">
      <c r="A17" s="4"/>
      <c r="B17" s="4">
        <v>16</v>
      </c>
      <c r="C17" s="4" t="s">
        <v>123</v>
      </c>
      <c r="D17" s="4" t="s">
        <v>122</v>
      </c>
      <c r="E17" s="4">
        <v>1974</v>
      </c>
      <c r="F17" s="30">
        <f t="shared" si="0"/>
        <v>45</v>
      </c>
      <c r="H17" s="26">
        <f t="shared" si="1"/>
        <v>0</v>
      </c>
    </row>
    <row r="18" spans="1:9" x14ac:dyDescent="0.2">
      <c r="A18" s="4"/>
      <c r="B18" s="4">
        <v>17</v>
      </c>
      <c r="C18" s="4" t="s">
        <v>124</v>
      </c>
      <c r="D18" s="4" t="s">
        <v>103</v>
      </c>
      <c r="E18" s="4">
        <v>1974</v>
      </c>
      <c r="F18" s="30">
        <f t="shared" si="0"/>
        <v>45</v>
      </c>
      <c r="H18" s="26">
        <f t="shared" si="1"/>
        <v>0</v>
      </c>
      <c r="I18" s="4" t="s">
        <v>169</v>
      </c>
    </row>
    <row r="19" spans="1:9" x14ac:dyDescent="0.2">
      <c r="A19" s="4"/>
      <c r="B19" s="4">
        <v>18</v>
      </c>
      <c r="C19" s="4" t="s">
        <v>125</v>
      </c>
      <c r="D19" s="4" t="s">
        <v>122</v>
      </c>
      <c r="E19" s="4">
        <v>1977</v>
      </c>
      <c r="F19" s="30">
        <f t="shared" si="0"/>
        <v>42</v>
      </c>
      <c r="H19" s="26">
        <f t="shared" si="1"/>
        <v>0</v>
      </c>
      <c r="I19" s="4" t="s">
        <v>169</v>
      </c>
    </row>
    <row r="20" spans="1:9" x14ac:dyDescent="0.2">
      <c r="A20" s="4"/>
      <c r="B20" s="4">
        <v>19</v>
      </c>
      <c r="C20" s="4" t="s">
        <v>126</v>
      </c>
      <c r="D20" s="4" t="s">
        <v>127</v>
      </c>
      <c r="E20" s="4">
        <v>1982</v>
      </c>
      <c r="F20" s="30">
        <f t="shared" si="0"/>
        <v>37</v>
      </c>
      <c r="H20" s="26">
        <f t="shared" si="1"/>
        <v>0</v>
      </c>
    </row>
    <row r="21" spans="1:9" x14ac:dyDescent="0.2">
      <c r="A21" s="4"/>
      <c r="B21" s="4">
        <v>20</v>
      </c>
      <c r="C21" s="4" t="s">
        <v>94</v>
      </c>
      <c r="D21" s="4"/>
      <c r="E21" s="4">
        <v>1975</v>
      </c>
      <c r="F21" s="30">
        <f t="shared" si="0"/>
        <v>44</v>
      </c>
      <c r="H21" s="26">
        <f t="shared" si="1"/>
        <v>0</v>
      </c>
    </row>
    <row r="22" spans="1:9" x14ac:dyDescent="0.2">
      <c r="A22" s="4"/>
      <c r="B22" s="4">
        <v>21</v>
      </c>
      <c r="C22" s="4" t="s">
        <v>134</v>
      </c>
      <c r="D22" s="4" t="s">
        <v>103</v>
      </c>
      <c r="E22" s="4">
        <v>2007</v>
      </c>
      <c r="F22" s="30">
        <f t="shared" si="0"/>
        <v>12</v>
      </c>
      <c r="H22" s="26" t="str">
        <f t="shared" si="1"/>
        <v>Barn</v>
      </c>
    </row>
    <row r="23" spans="1:9" x14ac:dyDescent="0.2">
      <c r="A23" s="4"/>
      <c r="B23" s="4">
        <v>22</v>
      </c>
      <c r="C23" s="4" t="s">
        <v>154</v>
      </c>
      <c r="D23" s="4" t="s">
        <v>155</v>
      </c>
      <c r="E23" s="4">
        <v>1971</v>
      </c>
      <c r="F23" s="30">
        <f t="shared" si="0"/>
        <v>48</v>
      </c>
      <c r="H23" s="26">
        <f t="shared" si="1"/>
        <v>0</v>
      </c>
    </row>
    <row r="24" spans="1:9" x14ac:dyDescent="0.2">
      <c r="B24" s="4"/>
      <c r="C24" s="4"/>
      <c r="D24" s="4"/>
      <c r="E24" s="4"/>
      <c r="F24" s="30">
        <f t="shared" si="0"/>
        <v>0</v>
      </c>
      <c r="H24" s="26">
        <f t="shared" si="1"/>
        <v>0</v>
      </c>
    </row>
    <row r="25" spans="1:9" x14ac:dyDescent="0.2">
      <c r="B25" s="4"/>
      <c r="C25" s="4"/>
      <c r="D25" s="4"/>
      <c r="E25" s="4"/>
      <c r="F25" s="30">
        <f t="shared" si="0"/>
        <v>0</v>
      </c>
      <c r="H25" s="26">
        <f t="shared" si="1"/>
        <v>0</v>
      </c>
    </row>
    <row r="26" spans="1:9" x14ac:dyDescent="0.2">
      <c r="B26" s="4"/>
      <c r="C26" s="4"/>
      <c r="D26" s="4"/>
      <c r="E26" s="4"/>
      <c r="F26" s="30">
        <f t="shared" si="0"/>
        <v>0</v>
      </c>
      <c r="H26" s="26">
        <f t="shared" si="1"/>
        <v>0</v>
      </c>
    </row>
    <row r="27" spans="1:9" x14ac:dyDescent="0.2">
      <c r="B27" s="4"/>
      <c r="C27" s="4"/>
      <c r="D27" s="4"/>
      <c r="E27" s="4"/>
      <c r="F27" s="30">
        <f t="shared" si="0"/>
        <v>0</v>
      </c>
      <c r="H27" s="26">
        <f t="shared" si="1"/>
        <v>0</v>
      </c>
    </row>
    <row r="28" spans="1:9" x14ac:dyDescent="0.2">
      <c r="B28" s="12">
        <f>COUNT(B4:B26)</f>
        <v>20</v>
      </c>
      <c r="C28" s="12" t="s">
        <v>38</v>
      </c>
      <c r="D28" s="4"/>
      <c r="E28" s="4"/>
      <c r="F28" s="30"/>
    </row>
    <row r="29" spans="1:9" x14ac:dyDescent="0.2">
      <c r="F29" s="30"/>
    </row>
    <row r="30" spans="1:9" x14ac:dyDescent="0.2">
      <c r="B30">
        <v>1001</v>
      </c>
      <c r="C30" s="1" t="s">
        <v>77</v>
      </c>
      <c r="F30" s="30"/>
    </row>
    <row r="31" spans="1:9" x14ac:dyDescent="0.2">
      <c r="B31">
        <v>1002</v>
      </c>
      <c r="C31" s="4" t="s">
        <v>128</v>
      </c>
      <c r="D31" s="4"/>
      <c r="E31">
        <v>1964</v>
      </c>
      <c r="F31" s="30">
        <f>IF(E31&gt;0,2019-E31,)</f>
        <v>55</v>
      </c>
      <c r="H31" s="26">
        <f>IF(2019-E31&lt;15, "Barn",0 )</f>
        <v>0</v>
      </c>
    </row>
    <row r="32" spans="1:9" x14ac:dyDescent="0.2">
      <c r="B32">
        <v>1003</v>
      </c>
      <c r="C32" s="4" t="s">
        <v>129</v>
      </c>
      <c r="D32" s="4"/>
      <c r="E32">
        <v>2002</v>
      </c>
      <c r="F32" s="30">
        <f t="shared" ref="F32:F38" si="2">IF(E32&gt;0,2019-E32,)</f>
        <v>17</v>
      </c>
      <c r="H32" s="26">
        <f t="shared" ref="H32:H38" si="3">IF(2019-E32&lt;15, "Barn",0 )</f>
        <v>0</v>
      </c>
    </row>
    <row r="33" spans="2:8" x14ac:dyDescent="0.2">
      <c r="B33">
        <v>1004</v>
      </c>
      <c r="C33" s="4" t="s">
        <v>130</v>
      </c>
      <c r="D33" s="4"/>
      <c r="E33">
        <v>1967</v>
      </c>
      <c r="F33" s="30">
        <f t="shared" si="2"/>
        <v>52</v>
      </c>
      <c r="H33" s="26">
        <f t="shared" si="3"/>
        <v>0</v>
      </c>
    </row>
    <row r="34" spans="2:8" x14ac:dyDescent="0.2">
      <c r="B34">
        <v>1005</v>
      </c>
      <c r="C34" s="4" t="s">
        <v>131</v>
      </c>
      <c r="D34" s="4"/>
      <c r="E34">
        <v>2006</v>
      </c>
      <c r="F34" s="30">
        <f t="shared" si="2"/>
        <v>13</v>
      </c>
      <c r="H34" s="26" t="str">
        <f t="shared" si="3"/>
        <v>Barn</v>
      </c>
    </row>
    <row r="35" spans="2:8" x14ac:dyDescent="0.2">
      <c r="B35">
        <v>1006</v>
      </c>
      <c r="C35" s="4" t="s">
        <v>132</v>
      </c>
      <c r="D35" s="4"/>
      <c r="E35">
        <v>2004</v>
      </c>
      <c r="F35" s="30">
        <f t="shared" si="2"/>
        <v>15</v>
      </c>
      <c r="H35" s="26">
        <f t="shared" si="3"/>
        <v>0</v>
      </c>
    </row>
    <row r="36" spans="2:8" x14ac:dyDescent="0.2">
      <c r="B36">
        <v>1007</v>
      </c>
      <c r="C36" s="4" t="s">
        <v>133</v>
      </c>
      <c r="D36" s="4"/>
      <c r="E36">
        <v>1969</v>
      </c>
      <c r="F36" s="30">
        <f t="shared" si="2"/>
        <v>50</v>
      </c>
      <c r="H36" s="26">
        <f t="shared" si="3"/>
        <v>0</v>
      </c>
    </row>
    <row r="37" spans="2:8" x14ac:dyDescent="0.2">
      <c r="C37" s="4"/>
      <c r="D37" s="4"/>
      <c r="F37" s="30">
        <f t="shared" si="2"/>
        <v>0</v>
      </c>
      <c r="H37" s="26">
        <f t="shared" si="3"/>
        <v>0</v>
      </c>
    </row>
    <row r="38" spans="2:8" x14ac:dyDescent="0.2">
      <c r="F38" s="30">
        <f t="shared" si="2"/>
        <v>0</v>
      </c>
      <c r="H38" s="26">
        <f t="shared" si="3"/>
        <v>0</v>
      </c>
    </row>
    <row r="39" spans="2:8" x14ac:dyDescent="0.2">
      <c r="B39" s="12">
        <f>COUNT(E31:E38)</f>
        <v>6</v>
      </c>
      <c r="C39" s="12" t="s">
        <v>38</v>
      </c>
    </row>
  </sheetData>
  <mergeCells count="1">
    <mergeCell ref="D1:G1"/>
  </mergeCells>
  <phoneticPr fontId="0" type="noConversion"/>
  <printOptions gridLines="1"/>
  <pageMargins left="0.74803149606299213" right="0.74803149606299213" top="1.7716535433070868" bottom="0.98425196850393704" header="0.51181102362204722" footer="0.51181102362204722"/>
  <pageSetup paperSize="9" scale="86" fitToHeight="3" orientation="landscape" horizontalDpi="4294967293" verticalDpi="360" r:id="rId1"/>
  <headerFooter alignWithMargins="0">
    <oddHeader>&amp;L&amp;G&amp;CULFSTINDRENNET&amp;R&amp;D</oddHeader>
    <oddFooter>&amp;L&amp;F&amp;C&amp;A&amp;RSide &amp;P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H83"/>
  <sheetViews>
    <sheetView workbookViewId="0">
      <pane ySplit="3" topLeftCell="A4" activePane="bottomLeft" state="frozen"/>
      <selection pane="bottomLeft" activeCell="D14" sqref="D14"/>
    </sheetView>
  </sheetViews>
  <sheetFormatPr baseColWidth="10" defaultRowHeight="12.75" x14ac:dyDescent="0.2"/>
  <cols>
    <col min="1" max="1" width="10.7109375" customWidth="1"/>
    <col min="2" max="2" width="8.140625" customWidth="1"/>
    <col min="3" max="3" width="41.85546875" customWidth="1"/>
    <col min="4" max="4" width="25.7109375" customWidth="1"/>
    <col min="5" max="5" width="16.42578125" customWidth="1"/>
    <col min="6" max="6" width="11.42578125" style="28"/>
    <col min="7" max="7" width="13.42578125" style="10" customWidth="1"/>
    <col min="8" max="8" width="17.140625" customWidth="1"/>
  </cols>
  <sheetData>
    <row r="1" spans="1:8" ht="20.25" x14ac:dyDescent="0.3">
      <c r="C1" s="3" t="s">
        <v>39</v>
      </c>
      <c r="D1" s="19">
        <f>'Barn 0-5år'!D1:G1</f>
        <v>43548</v>
      </c>
      <c r="E1" s="19"/>
      <c r="F1" s="20"/>
      <c r="G1" s="21"/>
    </row>
    <row r="2" spans="1:8" x14ac:dyDescent="0.2">
      <c r="B2" s="12">
        <f>COUNT(B4:B101)</f>
        <v>4</v>
      </c>
      <c r="C2" s="12" t="s">
        <v>38</v>
      </c>
    </row>
    <row r="3" spans="1:8" s="2" customFormat="1" ht="15.75" x14ac:dyDescent="0.25">
      <c r="A3" s="1" t="s">
        <v>14</v>
      </c>
      <c r="B3" s="1" t="s">
        <v>0</v>
      </c>
      <c r="C3" s="1" t="s">
        <v>1</v>
      </c>
      <c r="D3" s="1" t="s">
        <v>4</v>
      </c>
      <c r="E3" s="1" t="s">
        <v>25</v>
      </c>
      <c r="F3" s="29" t="s">
        <v>2</v>
      </c>
      <c r="G3" s="10" t="s">
        <v>3</v>
      </c>
    </row>
    <row r="4" spans="1:8" s="2" customFormat="1" ht="15.75" x14ac:dyDescent="0.25">
      <c r="A4" s="1"/>
      <c r="B4" s="1"/>
      <c r="C4" s="1" t="s">
        <v>60</v>
      </c>
      <c r="D4" s="1"/>
      <c r="E4" s="1"/>
      <c r="F4" s="30"/>
      <c r="G4" s="10"/>
    </row>
    <row r="5" spans="1:8" x14ac:dyDescent="0.2">
      <c r="A5" s="13"/>
      <c r="B5" s="4"/>
      <c r="C5" s="1"/>
      <c r="D5" s="4"/>
      <c r="E5" s="4"/>
      <c r="F5" s="30">
        <f t="shared" ref="F5:F8" si="0">IF(E5&gt;0,2019-E5,)</f>
        <v>0</v>
      </c>
    </row>
    <row r="6" spans="1:8" x14ac:dyDescent="0.2">
      <c r="A6" s="13"/>
      <c r="B6" s="4"/>
      <c r="C6" s="1"/>
      <c r="D6" s="4"/>
      <c r="E6" s="4"/>
      <c r="F6" s="30">
        <f t="shared" si="0"/>
        <v>0</v>
      </c>
    </row>
    <row r="7" spans="1:8" x14ac:dyDescent="0.2">
      <c r="A7" s="13"/>
      <c r="C7" s="1" t="s">
        <v>61</v>
      </c>
      <c r="F7" s="30"/>
    </row>
    <row r="8" spans="1:8" x14ac:dyDescent="0.2">
      <c r="A8" s="13">
        <v>1</v>
      </c>
      <c r="B8" s="15">
        <v>201</v>
      </c>
      <c r="C8" s="15" t="s">
        <v>82</v>
      </c>
      <c r="D8" s="15" t="s">
        <v>83</v>
      </c>
      <c r="E8" s="15">
        <v>2005</v>
      </c>
      <c r="F8" s="34">
        <f t="shared" si="0"/>
        <v>14</v>
      </c>
      <c r="G8" s="35">
        <v>5.9050925925925923E-2</v>
      </c>
      <c r="H8" s="36" t="s">
        <v>206</v>
      </c>
    </row>
    <row r="9" spans="1:8" x14ac:dyDescent="0.2">
      <c r="A9" s="13"/>
      <c r="B9" s="4"/>
      <c r="C9" s="4"/>
      <c r="D9" s="4"/>
      <c r="E9" s="4"/>
      <c r="F9" s="30">
        <f t="shared" ref="F9:F54" si="1">IF(E9&gt;0,2019-E9,)</f>
        <v>0</v>
      </c>
    </row>
    <row r="10" spans="1:8" x14ac:dyDescent="0.2">
      <c r="A10" s="13"/>
      <c r="C10" s="1" t="s">
        <v>62</v>
      </c>
      <c r="F10" s="30"/>
    </row>
    <row r="11" spans="1:8" x14ac:dyDescent="0.2">
      <c r="A11" s="13"/>
      <c r="B11" s="4"/>
      <c r="C11" s="1"/>
      <c r="D11" s="4"/>
      <c r="E11" s="4"/>
      <c r="F11" s="30">
        <f t="shared" si="1"/>
        <v>0</v>
      </c>
    </row>
    <row r="12" spans="1:8" x14ac:dyDescent="0.2">
      <c r="A12" s="13"/>
      <c r="B12" s="4"/>
      <c r="C12" s="4"/>
      <c r="D12" s="4"/>
      <c r="E12" s="4"/>
      <c r="F12" s="30">
        <f t="shared" si="1"/>
        <v>0</v>
      </c>
    </row>
    <row r="13" spans="1:8" x14ac:dyDescent="0.2">
      <c r="A13" s="13"/>
      <c r="B13" s="4"/>
      <c r="C13" s="1" t="s">
        <v>63</v>
      </c>
      <c r="D13" s="4"/>
      <c r="E13" s="4"/>
      <c r="F13" s="30"/>
    </row>
    <row r="14" spans="1:8" x14ac:dyDescent="0.2">
      <c r="A14" s="13"/>
      <c r="B14" s="4"/>
      <c r="C14" s="1"/>
      <c r="D14" s="4"/>
      <c r="E14" s="4"/>
      <c r="F14" s="30">
        <f t="shared" si="1"/>
        <v>0</v>
      </c>
    </row>
    <row r="15" spans="1:8" x14ac:dyDescent="0.2">
      <c r="A15" s="13"/>
      <c r="B15" s="4"/>
      <c r="C15" s="4"/>
      <c r="D15" s="4"/>
      <c r="E15" s="4"/>
      <c r="F15" s="30">
        <f t="shared" si="1"/>
        <v>0</v>
      </c>
    </row>
    <row r="16" spans="1:8" x14ac:dyDescent="0.2">
      <c r="A16" s="13"/>
      <c r="B16" s="4"/>
      <c r="C16" s="1" t="s">
        <v>64</v>
      </c>
      <c r="D16" s="4"/>
      <c r="E16" s="4"/>
      <c r="F16" s="30"/>
    </row>
    <row r="17" spans="1:8" x14ac:dyDescent="0.2">
      <c r="A17" s="13"/>
      <c r="B17" s="4"/>
      <c r="C17" s="1"/>
      <c r="D17" s="4"/>
      <c r="E17" s="4"/>
      <c r="F17" s="30">
        <f t="shared" si="1"/>
        <v>0</v>
      </c>
    </row>
    <row r="18" spans="1:8" x14ac:dyDescent="0.2">
      <c r="A18" s="13"/>
      <c r="B18" s="4"/>
      <c r="C18" s="4"/>
      <c r="D18" s="4"/>
      <c r="E18" s="4"/>
      <c r="F18" s="30">
        <f t="shared" si="1"/>
        <v>0</v>
      </c>
    </row>
    <row r="19" spans="1:8" x14ac:dyDescent="0.2">
      <c r="A19" s="13"/>
      <c r="B19" s="4"/>
      <c r="C19" s="1" t="s">
        <v>65</v>
      </c>
      <c r="D19" s="4"/>
      <c r="E19" s="4"/>
      <c r="F19" s="30"/>
    </row>
    <row r="20" spans="1:8" x14ac:dyDescent="0.2">
      <c r="A20" s="13"/>
      <c r="B20" s="15"/>
      <c r="C20" s="15"/>
      <c r="D20" s="15"/>
      <c r="E20" s="15"/>
      <c r="F20" s="30">
        <f t="shared" si="1"/>
        <v>0</v>
      </c>
      <c r="G20" s="33"/>
      <c r="H20" s="15"/>
    </row>
    <row r="21" spans="1:8" x14ac:dyDescent="0.2">
      <c r="A21" s="13"/>
      <c r="B21" s="4"/>
      <c r="C21" s="4"/>
      <c r="D21" s="4"/>
      <c r="E21" s="4"/>
      <c r="F21" s="30">
        <f t="shared" si="1"/>
        <v>0</v>
      </c>
    </row>
    <row r="22" spans="1:8" x14ac:dyDescent="0.2">
      <c r="A22" s="13"/>
      <c r="B22" s="4"/>
      <c r="C22" s="1" t="s">
        <v>66</v>
      </c>
      <c r="D22" s="4"/>
      <c r="E22" s="4"/>
      <c r="F22" s="30"/>
    </row>
    <row r="23" spans="1:8" x14ac:dyDescent="0.2">
      <c r="A23" s="13">
        <v>1</v>
      </c>
      <c r="B23" s="4">
        <v>203</v>
      </c>
      <c r="C23" s="4" t="s">
        <v>115</v>
      </c>
      <c r="D23" s="4" t="s">
        <v>116</v>
      </c>
      <c r="E23" s="4">
        <v>1990</v>
      </c>
      <c r="F23" s="30">
        <f t="shared" si="1"/>
        <v>29</v>
      </c>
      <c r="G23" s="10" t="s">
        <v>205</v>
      </c>
    </row>
    <row r="24" spans="1:8" x14ac:dyDescent="0.2">
      <c r="A24" s="13"/>
      <c r="B24" s="4"/>
      <c r="C24" s="4"/>
      <c r="D24" s="4"/>
      <c r="E24" s="4"/>
      <c r="F24" s="30">
        <f t="shared" si="1"/>
        <v>0</v>
      </c>
    </row>
    <row r="25" spans="1:8" x14ac:dyDescent="0.2">
      <c r="A25" s="13"/>
      <c r="B25" s="4"/>
      <c r="C25" s="1" t="s">
        <v>67</v>
      </c>
      <c r="D25" s="4"/>
      <c r="E25" s="4"/>
      <c r="F25" s="30"/>
    </row>
    <row r="26" spans="1:8" x14ac:dyDescent="0.2">
      <c r="A26" s="13"/>
      <c r="B26" s="4"/>
      <c r="C26" s="1"/>
      <c r="D26" s="4"/>
      <c r="E26" s="4"/>
      <c r="F26" s="30">
        <f t="shared" si="1"/>
        <v>0</v>
      </c>
    </row>
    <row r="27" spans="1:8" x14ac:dyDescent="0.2">
      <c r="A27" s="13"/>
      <c r="B27" s="4"/>
      <c r="C27" s="1"/>
      <c r="D27" s="4"/>
      <c r="E27" s="4"/>
      <c r="F27" s="30">
        <f t="shared" si="1"/>
        <v>0</v>
      </c>
    </row>
    <row r="28" spans="1:8" x14ac:dyDescent="0.2">
      <c r="A28" s="13"/>
      <c r="B28" s="4"/>
      <c r="C28" s="1" t="s">
        <v>68</v>
      </c>
      <c r="D28" s="4"/>
      <c r="E28" s="4"/>
      <c r="F28" s="30"/>
    </row>
    <row r="29" spans="1:8" x14ac:dyDescent="0.2">
      <c r="A29" s="13"/>
      <c r="B29" s="4"/>
      <c r="C29" s="1"/>
      <c r="D29" s="4"/>
      <c r="E29" s="4"/>
      <c r="F29" s="30">
        <f t="shared" si="1"/>
        <v>0</v>
      </c>
    </row>
    <row r="30" spans="1:8" x14ac:dyDescent="0.2">
      <c r="A30" s="13"/>
      <c r="B30" s="4"/>
      <c r="C30" s="4"/>
      <c r="D30" s="4"/>
      <c r="E30" s="4"/>
      <c r="F30" s="30">
        <f t="shared" si="1"/>
        <v>0</v>
      </c>
    </row>
    <row r="31" spans="1:8" x14ac:dyDescent="0.2">
      <c r="A31" s="13"/>
      <c r="B31" s="4"/>
      <c r="C31" s="1" t="s">
        <v>69</v>
      </c>
      <c r="D31" s="4"/>
      <c r="E31" s="4"/>
      <c r="F31" s="30"/>
    </row>
    <row r="32" spans="1:8" x14ac:dyDescent="0.2">
      <c r="A32" s="13"/>
      <c r="B32" s="4"/>
      <c r="C32" s="1"/>
      <c r="D32" s="4"/>
      <c r="E32" s="4"/>
      <c r="F32" s="30">
        <f t="shared" si="1"/>
        <v>0</v>
      </c>
    </row>
    <row r="33" spans="1:7" x14ac:dyDescent="0.2">
      <c r="A33" s="13"/>
      <c r="B33" s="4"/>
      <c r="C33" s="4"/>
      <c r="D33" s="4"/>
      <c r="E33" s="4"/>
      <c r="F33" s="30">
        <f t="shared" si="1"/>
        <v>0</v>
      </c>
    </row>
    <row r="34" spans="1:7" x14ac:dyDescent="0.2">
      <c r="A34" s="13"/>
      <c r="B34" s="4"/>
      <c r="C34" s="1" t="s">
        <v>70</v>
      </c>
      <c r="D34" s="4"/>
      <c r="E34" s="4"/>
      <c r="F34" s="30"/>
    </row>
    <row r="35" spans="1:7" x14ac:dyDescent="0.2">
      <c r="A35" s="13"/>
      <c r="B35" s="4"/>
      <c r="C35" s="1"/>
      <c r="D35" s="4"/>
      <c r="E35" s="4"/>
      <c r="F35" s="30">
        <f t="shared" si="1"/>
        <v>0</v>
      </c>
    </row>
    <row r="36" spans="1:7" x14ac:dyDescent="0.2">
      <c r="A36" s="13"/>
      <c r="B36" s="4"/>
      <c r="C36" s="4"/>
      <c r="D36" s="4"/>
      <c r="E36" s="4"/>
      <c r="F36" s="30">
        <f t="shared" si="1"/>
        <v>0</v>
      </c>
    </row>
    <row r="37" spans="1:7" x14ac:dyDescent="0.2">
      <c r="A37" s="13"/>
      <c r="B37" s="4"/>
      <c r="C37" s="1" t="s">
        <v>71</v>
      </c>
      <c r="D37" s="4"/>
      <c r="E37" s="4"/>
      <c r="F37" s="30"/>
    </row>
    <row r="38" spans="1:7" x14ac:dyDescent="0.2">
      <c r="A38" s="13"/>
      <c r="B38" s="4"/>
      <c r="C38" s="1"/>
      <c r="D38" s="4"/>
      <c r="E38" s="4"/>
      <c r="F38" s="30">
        <f t="shared" si="1"/>
        <v>0</v>
      </c>
    </row>
    <row r="39" spans="1:7" x14ac:dyDescent="0.2">
      <c r="A39" s="13"/>
      <c r="B39" s="4"/>
      <c r="C39" s="4"/>
      <c r="D39" s="4"/>
      <c r="E39" s="4"/>
      <c r="F39" s="30">
        <f t="shared" si="1"/>
        <v>0</v>
      </c>
    </row>
    <row r="40" spans="1:7" x14ac:dyDescent="0.2">
      <c r="A40" s="13"/>
      <c r="B40" s="4"/>
      <c r="C40" s="1" t="s">
        <v>72</v>
      </c>
      <c r="D40" s="4"/>
      <c r="E40" s="4"/>
      <c r="F40" s="30"/>
    </row>
    <row r="41" spans="1:7" x14ac:dyDescent="0.2">
      <c r="A41" s="13"/>
      <c r="B41" s="4"/>
      <c r="C41" s="1"/>
      <c r="D41" s="4"/>
      <c r="E41" s="4"/>
      <c r="F41" s="30">
        <f t="shared" si="1"/>
        <v>0</v>
      </c>
    </row>
    <row r="42" spans="1:7" x14ac:dyDescent="0.2">
      <c r="A42" s="13"/>
      <c r="B42" s="4"/>
      <c r="C42" s="4"/>
      <c r="D42" s="4"/>
      <c r="E42" s="4"/>
      <c r="F42" s="30">
        <f t="shared" si="1"/>
        <v>0</v>
      </c>
    </row>
    <row r="43" spans="1:7" x14ac:dyDescent="0.2">
      <c r="A43" s="13"/>
      <c r="B43" s="4"/>
      <c r="C43" s="1" t="s">
        <v>73</v>
      </c>
      <c r="D43" s="4"/>
      <c r="E43" s="4"/>
      <c r="F43" s="30"/>
    </row>
    <row r="44" spans="1:7" x14ac:dyDescent="0.2">
      <c r="A44" s="13"/>
      <c r="B44" s="4"/>
      <c r="C44" s="1"/>
      <c r="D44" s="4"/>
      <c r="E44" s="4"/>
      <c r="F44" s="30">
        <f t="shared" si="1"/>
        <v>0</v>
      </c>
    </row>
    <row r="45" spans="1:7" x14ac:dyDescent="0.2">
      <c r="A45" s="13"/>
      <c r="B45" s="4"/>
      <c r="C45" s="4"/>
      <c r="D45" s="4"/>
      <c r="E45" s="4"/>
      <c r="F45" s="30">
        <f t="shared" si="1"/>
        <v>0</v>
      </c>
    </row>
    <row r="46" spans="1:7" x14ac:dyDescent="0.2">
      <c r="A46" s="13"/>
      <c r="B46" s="4"/>
      <c r="C46" s="1" t="s">
        <v>74</v>
      </c>
      <c r="D46" s="4"/>
      <c r="E46" s="4"/>
      <c r="F46" s="30"/>
    </row>
    <row r="47" spans="1:7" s="4" customFormat="1" x14ac:dyDescent="0.2">
      <c r="A47" s="14">
        <v>1</v>
      </c>
      <c r="B47" s="4">
        <v>202</v>
      </c>
      <c r="C47" s="4" t="s">
        <v>84</v>
      </c>
      <c r="D47" s="4" t="s">
        <v>83</v>
      </c>
      <c r="E47" s="4">
        <v>1950</v>
      </c>
      <c r="F47" s="30">
        <f t="shared" si="1"/>
        <v>69</v>
      </c>
      <c r="G47" s="32">
        <v>7.9328703703703707E-2</v>
      </c>
    </row>
    <row r="48" spans="1:7" x14ac:dyDescent="0.2">
      <c r="B48" s="4"/>
      <c r="C48" s="4"/>
      <c r="D48" s="4"/>
      <c r="E48" s="4"/>
      <c r="F48" s="30">
        <f t="shared" si="1"/>
        <v>0</v>
      </c>
    </row>
    <row r="49" spans="1:7" x14ac:dyDescent="0.2">
      <c r="B49" s="4"/>
      <c r="C49" s="1" t="s">
        <v>75</v>
      </c>
      <c r="D49" s="4"/>
      <c r="E49" s="4"/>
      <c r="F49" s="30"/>
    </row>
    <row r="50" spans="1:7" x14ac:dyDescent="0.2">
      <c r="A50">
        <v>1</v>
      </c>
      <c r="B50" s="4">
        <v>204</v>
      </c>
      <c r="C50" s="4" t="s">
        <v>167</v>
      </c>
      <c r="D50" s="4" t="s">
        <v>153</v>
      </c>
      <c r="E50" s="4">
        <v>1945</v>
      </c>
      <c r="F50" s="30">
        <f t="shared" si="1"/>
        <v>74</v>
      </c>
      <c r="G50" s="32">
        <v>8.925925925925926E-2</v>
      </c>
    </row>
    <row r="51" spans="1:7" x14ac:dyDescent="0.2">
      <c r="B51" s="4"/>
      <c r="C51" s="4"/>
      <c r="D51" s="4"/>
      <c r="E51" s="4"/>
      <c r="F51" s="30">
        <f t="shared" si="1"/>
        <v>0</v>
      </c>
    </row>
    <row r="52" spans="1:7" x14ac:dyDescent="0.2">
      <c r="B52" s="4"/>
      <c r="C52" s="1" t="s">
        <v>76</v>
      </c>
      <c r="D52" s="4"/>
      <c r="E52" s="4"/>
      <c r="F52" s="30"/>
    </row>
    <row r="53" spans="1:7" x14ac:dyDescent="0.2">
      <c r="B53" s="4"/>
      <c r="C53" s="1"/>
      <c r="D53" s="4"/>
      <c r="E53" s="4"/>
      <c r="F53" s="30">
        <f t="shared" si="1"/>
        <v>0</v>
      </c>
    </row>
    <row r="54" spans="1:7" x14ac:dyDescent="0.2">
      <c r="D54" s="4"/>
      <c r="E54" s="4"/>
      <c r="F54" s="30">
        <f t="shared" si="1"/>
        <v>0</v>
      </c>
    </row>
    <row r="55" spans="1:7" x14ac:dyDescent="0.2">
      <c r="B55" s="4"/>
      <c r="C55" s="1"/>
      <c r="D55" s="4"/>
      <c r="E55" s="4"/>
      <c r="F55" s="30"/>
    </row>
    <row r="56" spans="1:7" x14ac:dyDescent="0.2">
      <c r="B56" s="4"/>
      <c r="C56" s="4"/>
      <c r="D56" s="4"/>
      <c r="E56" s="4"/>
      <c r="F56" s="30"/>
    </row>
    <row r="57" spans="1:7" x14ac:dyDescent="0.2">
      <c r="B57" s="4"/>
      <c r="C57" s="1"/>
      <c r="D57" s="4"/>
      <c r="E57" s="4"/>
      <c r="F57" s="30"/>
    </row>
    <row r="58" spans="1:7" x14ac:dyDescent="0.2">
      <c r="B58" s="4"/>
      <c r="C58" s="4"/>
      <c r="D58" s="4"/>
      <c r="E58" s="4"/>
      <c r="F58" s="30"/>
    </row>
    <row r="59" spans="1:7" x14ac:dyDescent="0.2">
      <c r="B59" s="4"/>
      <c r="C59" s="1"/>
      <c r="D59" s="4"/>
      <c r="E59" s="4"/>
      <c r="F59" s="30"/>
    </row>
    <row r="60" spans="1:7" x14ac:dyDescent="0.2">
      <c r="B60" s="4"/>
      <c r="C60" s="4"/>
      <c r="F60" s="30"/>
    </row>
    <row r="61" spans="1:7" x14ac:dyDescent="0.2">
      <c r="B61" s="4"/>
      <c r="C61" s="4"/>
      <c r="D61" s="4"/>
      <c r="E61" s="4"/>
      <c r="F61" s="30"/>
    </row>
    <row r="62" spans="1:7" x14ac:dyDescent="0.2">
      <c r="B62" s="4"/>
      <c r="C62" s="4"/>
      <c r="D62" s="4"/>
      <c r="E62" s="4"/>
      <c r="F62" s="30"/>
    </row>
    <row r="63" spans="1:7" x14ac:dyDescent="0.2">
      <c r="B63" s="4"/>
      <c r="C63" s="1"/>
      <c r="D63" s="4"/>
      <c r="E63" s="4"/>
      <c r="F63" s="30"/>
    </row>
    <row r="64" spans="1:7" x14ac:dyDescent="0.2">
      <c r="B64" s="4"/>
      <c r="C64" s="4"/>
      <c r="D64" s="4"/>
      <c r="E64" s="4"/>
      <c r="F64" s="30"/>
    </row>
    <row r="65" spans="2:6" x14ac:dyDescent="0.2">
      <c r="B65" s="4"/>
      <c r="C65" s="4"/>
      <c r="D65" s="4"/>
      <c r="E65" s="4"/>
      <c r="F65" s="30"/>
    </row>
    <row r="66" spans="2:6" x14ac:dyDescent="0.2">
      <c r="B66" s="4"/>
      <c r="C66" s="4"/>
      <c r="D66" s="4"/>
      <c r="E66" s="4"/>
      <c r="F66" s="30"/>
    </row>
    <row r="67" spans="2:6" x14ac:dyDescent="0.2">
      <c r="B67" s="4"/>
      <c r="C67" s="1"/>
      <c r="D67" s="4"/>
      <c r="E67" s="4"/>
      <c r="F67" s="30"/>
    </row>
    <row r="68" spans="2:6" x14ac:dyDescent="0.2">
      <c r="C68" s="4"/>
    </row>
    <row r="69" spans="2:6" x14ac:dyDescent="0.2">
      <c r="C69" s="4"/>
      <c r="D69" s="4"/>
      <c r="E69" s="4"/>
    </row>
    <row r="71" spans="2:6" x14ac:dyDescent="0.2">
      <c r="C71" s="1"/>
    </row>
    <row r="76" spans="2:6" x14ac:dyDescent="0.2">
      <c r="C76" s="1"/>
    </row>
    <row r="80" spans="2:6" x14ac:dyDescent="0.2">
      <c r="C80" s="1"/>
    </row>
    <row r="81" spans="3:7" x14ac:dyDescent="0.2">
      <c r="G81" s="16"/>
    </row>
    <row r="83" spans="3:7" x14ac:dyDescent="0.2">
      <c r="C83" s="1"/>
    </row>
  </sheetData>
  <mergeCells count="1">
    <mergeCell ref="D1:G1"/>
  </mergeCells>
  <phoneticPr fontId="0" type="noConversion"/>
  <printOptions gridLines="1"/>
  <pageMargins left="0.74803149606299213" right="0.74803149606299213" top="1.7716535433070868" bottom="0.98425196850393704" header="0.51181102362204722" footer="0.51181102362204722"/>
  <pageSetup paperSize="9" scale="84" fitToHeight="2" orientation="landscape" horizontalDpi="4294967293" verticalDpi="360" r:id="rId1"/>
  <headerFooter alignWithMargins="0">
    <oddHeader>&amp;L&amp;G&amp;CULFSTINDRENNET&amp;R&amp;D</oddHeader>
    <oddFooter>&amp;L&amp;F&amp;C&amp;A&amp;RSide &amp;P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H102"/>
  <sheetViews>
    <sheetView zoomScale="112" zoomScaleNormal="112" workbookViewId="0">
      <pane ySplit="3" topLeftCell="A4" activePane="bottomLeft" state="frozen"/>
      <selection pane="bottomLeft" activeCell="E73" sqref="E73"/>
    </sheetView>
  </sheetViews>
  <sheetFormatPr baseColWidth="10" defaultRowHeight="12.75" x14ac:dyDescent="0.2"/>
  <cols>
    <col min="1" max="1" width="10.7109375" style="4" customWidth="1"/>
    <col min="2" max="2" width="8.140625" customWidth="1"/>
    <col min="3" max="3" width="41.85546875" customWidth="1"/>
    <col min="4" max="4" width="27.85546875" bestFit="1" customWidth="1"/>
    <col min="5" max="5" width="9.7109375" bestFit="1" customWidth="1"/>
    <col min="6" max="6" width="11.42578125" style="28"/>
    <col min="7" max="7" width="13.42578125" style="25" customWidth="1"/>
    <col min="8" max="8" width="17.140625" customWidth="1"/>
  </cols>
  <sheetData>
    <row r="1" spans="1:7" ht="20.25" x14ac:dyDescent="0.3">
      <c r="C1" s="3" t="s">
        <v>40</v>
      </c>
      <c r="D1" s="19">
        <f>'Barn 0-5år'!D1:G1</f>
        <v>43548</v>
      </c>
      <c r="E1" s="19"/>
      <c r="F1" s="20"/>
      <c r="G1" s="21"/>
    </row>
    <row r="2" spans="1:7" x14ac:dyDescent="0.2">
      <c r="B2" s="12">
        <f>COUNT(B4:B107)</f>
        <v>30</v>
      </c>
      <c r="C2" s="12" t="s">
        <v>38</v>
      </c>
    </row>
    <row r="3" spans="1:7" s="2" customFormat="1" ht="15.75" x14ac:dyDescent="0.25">
      <c r="A3" s="4" t="s">
        <v>14</v>
      </c>
      <c r="B3" s="1" t="s">
        <v>0</v>
      </c>
      <c r="C3" s="1" t="s">
        <v>1</v>
      </c>
      <c r="D3" s="1" t="s">
        <v>4</v>
      </c>
      <c r="E3" s="1" t="s">
        <v>25</v>
      </c>
      <c r="F3" s="29" t="s">
        <v>27</v>
      </c>
      <c r="G3" s="25" t="s">
        <v>3</v>
      </c>
    </row>
    <row r="4" spans="1:7" x14ac:dyDescent="0.2">
      <c r="A4" s="14"/>
      <c r="B4" s="4"/>
      <c r="C4" s="1" t="s">
        <v>161</v>
      </c>
      <c r="D4" s="4"/>
      <c r="E4" s="4"/>
      <c r="F4" s="28">
        <f t="shared" ref="F4:F7" si="0">IF(E4&gt;0,2019-E4,0)</f>
        <v>0</v>
      </c>
    </row>
    <row r="5" spans="1:7" x14ac:dyDescent="0.2">
      <c r="A5" s="14">
        <v>1</v>
      </c>
      <c r="B5" s="4">
        <v>30</v>
      </c>
      <c r="C5" s="4" t="s">
        <v>162</v>
      </c>
      <c r="D5" s="4" t="s">
        <v>148</v>
      </c>
      <c r="E5" s="4">
        <v>2007</v>
      </c>
      <c r="F5" s="28">
        <f t="shared" si="0"/>
        <v>12</v>
      </c>
      <c r="G5" s="25">
        <v>8.2777777777777783E-2</v>
      </c>
    </row>
    <row r="6" spans="1:7" x14ac:dyDescent="0.2">
      <c r="A6" s="14"/>
      <c r="B6" s="4"/>
      <c r="C6" s="4"/>
      <c r="D6" s="4"/>
      <c r="E6" s="4"/>
      <c r="F6" s="28">
        <f t="shared" si="0"/>
        <v>0</v>
      </c>
    </row>
    <row r="7" spans="1:7" x14ac:dyDescent="0.2">
      <c r="A7" s="14"/>
      <c r="C7" s="1" t="s">
        <v>44</v>
      </c>
      <c r="F7" s="28">
        <f t="shared" si="0"/>
        <v>0</v>
      </c>
    </row>
    <row r="8" spans="1:7" x14ac:dyDescent="0.2">
      <c r="A8" s="14"/>
      <c r="B8" s="4"/>
      <c r="C8" s="4"/>
      <c r="D8" s="4"/>
      <c r="E8" s="4"/>
      <c r="F8" s="28">
        <f t="shared" ref="F8:F71" si="1">IF(E8&gt;0,2019-E8,0)</f>
        <v>0</v>
      </c>
    </row>
    <row r="9" spans="1:7" x14ac:dyDescent="0.2">
      <c r="A9" s="14"/>
      <c r="B9" s="4"/>
      <c r="C9" s="4"/>
      <c r="D9" s="4"/>
      <c r="E9" s="4"/>
      <c r="F9" s="28">
        <f t="shared" si="1"/>
        <v>0</v>
      </c>
    </row>
    <row r="10" spans="1:7" x14ac:dyDescent="0.2">
      <c r="A10" s="14"/>
      <c r="B10" s="4"/>
      <c r="C10" s="1" t="s">
        <v>45</v>
      </c>
      <c r="D10" s="4"/>
      <c r="E10" s="4"/>
    </row>
    <row r="11" spans="1:7" x14ac:dyDescent="0.2">
      <c r="A11" s="14"/>
      <c r="B11" s="4"/>
      <c r="C11" s="4"/>
      <c r="D11" s="4"/>
      <c r="E11" s="4"/>
      <c r="F11" s="28">
        <f t="shared" si="1"/>
        <v>0</v>
      </c>
    </row>
    <row r="12" spans="1:7" x14ac:dyDescent="0.2">
      <c r="A12" s="14"/>
      <c r="B12" s="4"/>
      <c r="C12" s="4"/>
      <c r="D12" s="4"/>
      <c r="E12" s="4"/>
      <c r="F12" s="28">
        <f t="shared" si="1"/>
        <v>0</v>
      </c>
    </row>
    <row r="13" spans="1:7" x14ac:dyDescent="0.2">
      <c r="A13" s="14"/>
      <c r="B13" s="4"/>
      <c r="C13" s="1" t="s">
        <v>46</v>
      </c>
      <c r="D13" s="4"/>
      <c r="E13" s="4"/>
    </row>
    <row r="14" spans="1:7" s="4" customFormat="1" x14ac:dyDescent="0.2">
      <c r="A14" s="14">
        <v>1</v>
      </c>
      <c r="B14" s="4">
        <v>28</v>
      </c>
      <c r="C14" s="4" t="s">
        <v>158</v>
      </c>
      <c r="D14" s="4" t="s">
        <v>153</v>
      </c>
      <c r="E14" s="4">
        <v>2002</v>
      </c>
      <c r="F14" s="28">
        <f t="shared" si="1"/>
        <v>17</v>
      </c>
      <c r="G14" s="25">
        <v>5.3391203703703705E-2</v>
      </c>
    </row>
    <row r="15" spans="1:7" x14ac:dyDescent="0.2">
      <c r="A15" s="14"/>
      <c r="B15" s="4"/>
      <c r="C15" s="4"/>
      <c r="D15" s="4"/>
      <c r="E15" s="4"/>
      <c r="F15" s="28">
        <f t="shared" si="1"/>
        <v>0</v>
      </c>
    </row>
    <row r="16" spans="1:7" x14ac:dyDescent="0.2">
      <c r="A16" s="14"/>
      <c r="B16" s="4"/>
      <c r="C16" s="1" t="s">
        <v>47</v>
      </c>
      <c r="D16" s="4"/>
      <c r="E16" s="4"/>
    </row>
    <row r="17" spans="1:8" x14ac:dyDescent="0.2">
      <c r="A17" s="14"/>
      <c r="B17" s="4">
        <v>27</v>
      </c>
      <c r="C17" s="4" t="s">
        <v>157</v>
      </c>
      <c r="D17" s="4" t="s">
        <v>153</v>
      </c>
      <c r="E17" s="4">
        <v>1999</v>
      </c>
      <c r="F17" s="28">
        <f t="shared" si="1"/>
        <v>20</v>
      </c>
      <c r="G17" s="25">
        <v>5.1111111111111107E-2</v>
      </c>
    </row>
    <row r="18" spans="1:8" x14ac:dyDescent="0.2">
      <c r="A18" s="14"/>
      <c r="B18" s="4"/>
      <c r="C18" s="4"/>
      <c r="D18" s="4"/>
      <c r="E18" s="4"/>
      <c r="F18" s="28">
        <f t="shared" si="1"/>
        <v>0</v>
      </c>
    </row>
    <row r="19" spans="1:8" x14ac:dyDescent="0.2">
      <c r="A19" s="14"/>
      <c r="B19" s="4"/>
      <c r="C19" s="1" t="s">
        <v>48</v>
      </c>
      <c r="D19" s="4"/>
      <c r="E19" s="4"/>
    </row>
    <row r="20" spans="1:8" x14ac:dyDescent="0.2">
      <c r="A20" s="14">
        <v>1</v>
      </c>
      <c r="B20" s="4">
        <v>31</v>
      </c>
      <c r="C20" s="4" t="s">
        <v>163</v>
      </c>
      <c r="D20" s="4" t="s">
        <v>164</v>
      </c>
      <c r="E20" s="4">
        <v>1996</v>
      </c>
      <c r="F20" s="28">
        <f>IF(E20&gt;0,2019-E20,0)</f>
        <v>23</v>
      </c>
      <c r="G20" s="25">
        <v>4.7349537037037037E-2</v>
      </c>
      <c r="H20" s="15"/>
    </row>
    <row r="21" spans="1:8" s="4" customFormat="1" x14ac:dyDescent="0.2">
      <c r="A21" s="14">
        <v>2</v>
      </c>
      <c r="B21" s="4">
        <v>1</v>
      </c>
      <c r="C21" s="4" t="s">
        <v>85</v>
      </c>
      <c r="D21" s="4" t="s">
        <v>86</v>
      </c>
      <c r="E21" s="4">
        <v>1997</v>
      </c>
      <c r="F21" s="28">
        <f>IF(E21&gt;0,2019-E21,0)</f>
        <v>22</v>
      </c>
      <c r="G21" s="25">
        <v>4.7395833333333331E-2</v>
      </c>
    </row>
    <row r="22" spans="1:8" s="4" customFormat="1" x14ac:dyDescent="0.2">
      <c r="A22" s="14">
        <v>3</v>
      </c>
      <c r="B22" s="4">
        <v>29</v>
      </c>
      <c r="C22" s="4" t="s">
        <v>159</v>
      </c>
      <c r="D22" s="4" t="s">
        <v>160</v>
      </c>
      <c r="E22" s="4">
        <v>1998</v>
      </c>
      <c r="F22" s="28">
        <f>IF(E22&gt;0,2019-E22,0)</f>
        <v>21</v>
      </c>
      <c r="G22" s="25">
        <v>4.8136574074074075E-2</v>
      </c>
    </row>
    <row r="23" spans="1:8" s="4" customFormat="1" x14ac:dyDescent="0.2">
      <c r="A23" s="14">
        <v>4</v>
      </c>
      <c r="B23" s="4">
        <v>22</v>
      </c>
      <c r="C23" s="4" t="s">
        <v>147</v>
      </c>
      <c r="D23" s="4" t="s">
        <v>148</v>
      </c>
      <c r="E23" s="4">
        <v>1998</v>
      </c>
      <c r="F23" s="28">
        <f>IF(E23&gt;0,2019-E23,0)</f>
        <v>21</v>
      </c>
      <c r="G23" s="25">
        <v>4.8692129629629627E-2</v>
      </c>
    </row>
    <row r="24" spans="1:8" s="4" customFormat="1" x14ac:dyDescent="0.2">
      <c r="A24" s="14">
        <v>5</v>
      </c>
      <c r="B24" s="4">
        <v>13</v>
      </c>
      <c r="C24" s="4" t="s">
        <v>112</v>
      </c>
      <c r="D24" s="4" t="s">
        <v>113</v>
      </c>
      <c r="E24" s="4">
        <v>1994</v>
      </c>
      <c r="F24" s="28">
        <f>IF(E24&gt;0,2019-E24,0)</f>
        <v>25</v>
      </c>
      <c r="G24" s="25">
        <v>7.9456018518518523E-2</v>
      </c>
    </row>
    <row r="25" spans="1:8" s="4" customFormat="1" x14ac:dyDescent="0.2">
      <c r="A25" s="14"/>
      <c r="F25" s="28"/>
      <c r="G25" s="25"/>
    </row>
    <row r="26" spans="1:8" x14ac:dyDescent="0.2">
      <c r="A26" s="14"/>
      <c r="B26" s="4"/>
      <c r="C26" s="1" t="s">
        <v>49</v>
      </c>
      <c r="D26" s="4"/>
      <c r="E26" s="4"/>
    </row>
    <row r="27" spans="1:8" s="4" customFormat="1" x14ac:dyDescent="0.2">
      <c r="A27" s="14">
        <v>1</v>
      </c>
      <c r="B27" s="4">
        <v>21</v>
      </c>
      <c r="C27" s="4" t="s">
        <v>145</v>
      </c>
      <c r="D27" s="4" t="s">
        <v>146</v>
      </c>
      <c r="E27" s="4">
        <v>1990</v>
      </c>
      <c r="F27" s="28">
        <f>IF(E27&gt;0,2019-E27,0)</f>
        <v>29</v>
      </c>
      <c r="G27" s="25">
        <v>4.3564814814814813E-2</v>
      </c>
    </row>
    <row r="28" spans="1:8" s="4" customFormat="1" x14ac:dyDescent="0.2">
      <c r="A28" s="14">
        <v>2</v>
      </c>
      <c r="B28" s="4">
        <v>7</v>
      </c>
      <c r="C28" s="4" t="s">
        <v>114</v>
      </c>
      <c r="D28" s="4" t="s">
        <v>88</v>
      </c>
      <c r="E28" s="4">
        <v>1991</v>
      </c>
      <c r="F28" s="28">
        <f>IF(E28&gt;0,2019-E28,0)</f>
        <v>28</v>
      </c>
      <c r="G28" s="25">
        <v>5.5057870370370375E-2</v>
      </c>
    </row>
    <row r="29" spans="1:8" x14ac:dyDescent="0.2">
      <c r="A29" s="14"/>
      <c r="B29" s="4"/>
      <c r="C29" s="4"/>
      <c r="D29" s="4"/>
      <c r="E29" s="4"/>
      <c r="F29" s="28">
        <f t="shared" si="1"/>
        <v>0</v>
      </c>
    </row>
    <row r="30" spans="1:8" x14ac:dyDescent="0.2">
      <c r="A30" s="14"/>
      <c r="B30" s="4"/>
      <c r="C30" s="1" t="s">
        <v>50</v>
      </c>
      <c r="D30" s="4"/>
      <c r="E30" s="4"/>
    </row>
    <row r="31" spans="1:8" x14ac:dyDescent="0.2">
      <c r="A31" s="14">
        <v>1</v>
      </c>
      <c r="B31" s="15">
        <v>24</v>
      </c>
      <c r="C31" s="15" t="s">
        <v>150</v>
      </c>
      <c r="D31" s="15" t="s">
        <v>151</v>
      </c>
      <c r="E31" s="15">
        <v>1986</v>
      </c>
      <c r="F31" s="34">
        <f>IF(E31&gt;0,2019-E31,0)</f>
        <v>33</v>
      </c>
      <c r="G31" s="31">
        <v>4.2870370370370371E-2</v>
      </c>
      <c r="H31" s="36" t="s">
        <v>207</v>
      </c>
    </row>
    <row r="32" spans="1:8" s="4" customFormat="1" x14ac:dyDescent="0.2">
      <c r="A32" s="14">
        <v>2</v>
      </c>
      <c r="B32" s="4">
        <v>2</v>
      </c>
      <c r="C32" s="4" t="s">
        <v>87</v>
      </c>
      <c r="D32" s="4" t="s">
        <v>88</v>
      </c>
      <c r="E32" s="4">
        <v>1988</v>
      </c>
      <c r="F32" s="28">
        <f>IF(E32&gt;0,2019-E32,0)</f>
        <v>31</v>
      </c>
      <c r="G32" s="25">
        <v>4.6655092592592595E-2</v>
      </c>
    </row>
    <row r="33" spans="1:7" s="4" customFormat="1" x14ac:dyDescent="0.2">
      <c r="A33" s="14">
        <v>3</v>
      </c>
      <c r="B33" s="4">
        <v>14</v>
      </c>
      <c r="C33" s="4" t="s">
        <v>135</v>
      </c>
      <c r="D33" s="4" t="s">
        <v>98</v>
      </c>
      <c r="E33" s="4">
        <v>1984</v>
      </c>
      <c r="F33" s="28">
        <f>IF(E33&gt;0,2019-E33,0)</f>
        <v>35</v>
      </c>
      <c r="G33" s="25">
        <v>5.167824074074074E-2</v>
      </c>
    </row>
    <row r="34" spans="1:7" s="4" customFormat="1" x14ac:dyDescent="0.2">
      <c r="A34" s="14">
        <v>4</v>
      </c>
      <c r="B34" s="4">
        <v>3</v>
      </c>
      <c r="C34" s="4" t="s">
        <v>89</v>
      </c>
      <c r="E34" s="4">
        <v>1985</v>
      </c>
      <c r="F34" s="28">
        <f>IF(E34&gt;0,2019-E34,0)</f>
        <v>34</v>
      </c>
      <c r="G34" s="25">
        <v>7.9398148148148148E-2</v>
      </c>
    </row>
    <row r="35" spans="1:7" s="4" customFormat="1" x14ac:dyDescent="0.2">
      <c r="A35" s="14"/>
      <c r="F35" s="28">
        <f t="shared" si="1"/>
        <v>0</v>
      </c>
      <c r="G35" s="25"/>
    </row>
    <row r="36" spans="1:7" x14ac:dyDescent="0.2">
      <c r="A36" s="14"/>
      <c r="B36" s="4"/>
      <c r="C36" s="1" t="s">
        <v>51</v>
      </c>
      <c r="D36" s="4"/>
      <c r="E36" s="4"/>
    </row>
    <row r="37" spans="1:7" s="4" customFormat="1" x14ac:dyDescent="0.2">
      <c r="A37" s="14">
        <v>1</v>
      </c>
      <c r="B37" s="4">
        <v>19</v>
      </c>
      <c r="C37" s="4" t="s">
        <v>142</v>
      </c>
      <c r="D37" s="4" t="s">
        <v>143</v>
      </c>
      <c r="E37" s="4">
        <v>1981</v>
      </c>
      <c r="F37" s="28">
        <f>IF(E37&gt;0,2019-E37,0)</f>
        <v>38</v>
      </c>
      <c r="G37" s="25">
        <v>7.0405092592592589E-2</v>
      </c>
    </row>
    <row r="38" spans="1:7" x14ac:dyDescent="0.2">
      <c r="A38" s="14">
        <v>2</v>
      </c>
      <c r="B38" s="4">
        <v>6</v>
      </c>
      <c r="C38" s="4" t="s">
        <v>92</v>
      </c>
      <c r="D38" s="4" t="s">
        <v>93</v>
      </c>
      <c r="E38" s="4">
        <v>1981</v>
      </c>
      <c r="F38" s="28">
        <f>IF(E38&gt;0,2019-E38,0)</f>
        <v>38</v>
      </c>
      <c r="G38" s="25">
        <v>8.5462962962962963E-2</v>
      </c>
    </row>
    <row r="39" spans="1:7" x14ac:dyDescent="0.2">
      <c r="A39" s="14"/>
      <c r="B39" s="4"/>
      <c r="C39" s="4" t="s">
        <v>90</v>
      </c>
      <c r="D39" s="4" t="s">
        <v>91</v>
      </c>
      <c r="E39" s="4">
        <v>1979</v>
      </c>
      <c r="F39" s="28">
        <f>IF(E39&gt;0,2019-E39,0)</f>
        <v>40</v>
      </c>
      <c r="G39" s="24" t="s">
        <v>168</v>
      </c>
    </row>
    <row r="40" spans="1:7" x14ac:dyDescent="0.2">
      <c r="A40" s="14"/>
      <c r="B40" s="4"/>
      <c r="C40" s="4"/>
      <c r="D40" s="4"/>
      <c r="E40" s="4"/>
      <c r="F40" s="28">
        <f t="shared" si="1"/>
        <v>0</v>
      </c>
    </row>
    <row r="41" spans="1:7" x14ac:dyDescent="0.2">
      <c r="A41" s="14"/>
      <c r="B41" s="4"/>
      <c r="C41" s="1" t="s">
        <v>52</v>
      </c>
      <c r="D41" s="4"/>
      <c r="E41" s="4"/>
    </row>
    <row r="42" spans="1:7" s="4" customFormat="1" x14ac:dyDescent="0.2">
      <c r="A42" s="14">
        <v>1</v>
      </c>
      <c r="B42" s="4">
        <v>16</v>
      </c>
      <c r="C42" s="4" t="s">
        <v>137</v>
      </c>
      <c r="D42" s="4" t="s">
        <v>138</v>
      </c>
      <c r="E42" s="4">
        <v>1978</v>
      </c>
      <c r="F42" s="28">
        <f>IF(E42&gt;0,2019-E42,0)</f>
        <v>41</v>
      </c>
      <c r="G42" s="25">
        <v>4.6689814814814816E-2</v>
      </c>
    </row>
    <row r="43" spans="1:7" s="4" customFormat="1" x14ac:dyDescent="0.2">
      <c r="A43" s="14">
        <v>2</v>
      </c>
      <c r="B43" s="4">
        <v>8</v>
      </c>
      <c r="C43" s="4" t="s">
        <v>95</v>
      </c>
      <c r="D43" s="4" t="s">
        <v>88</v>
      </c>
      <c r="E43" s="4">
        <v>1976</v>
      </c>
      <c r="F43" s="28">
        <f>IF(E43&gt;0,2019-E43,0)</f>
        <v>43</v>
      </c>
      <c r="G43" s="25">
        <v>5.8946759259259261E-2</v>
      </c>
    </row>
    <row r="44" spans="1:7" s="4" customFormat="1" x14ac:dyDescent="0.2">
      <c r="A44" s="14">
        <v>3</v>
      </c>
      <c r="B44" s="4">
        <v>18</v>
      </c>
      <c r="C44" s="4" t="s">
        <v>140</v>
      </c>
      <c r="D44" s="4" t="s">
        <v>141</v>
      </c>
      <c r="E44" s="4">
        <v>1977</v>
      </c>
      <c r="F44" s="28">
        <f>IF(E44&gt;0,2019-E44,0)</f>
        <v>42</v>
      </c>
      <c r="G44" s="25">
        <v>5.9861111111111108E-2</v>
      </c>
    </row>
    <row r="45" spans="1:7" s="4" customFormat="1" x14ac:dyDescent="0.2">
      <c r="A45" s="14"/>
      <c r="F45" s="28">
        <f t="shared" si="1"/>
        <v>0</v>
      </c>
      <c r="G45" s="25"/>
    </row>
    <row r="46" spans="1:7" x14ac:dyDescent="0.2">
      <c r="A46" s="14"/>
      <c r="B46" s="4"/>
      <c r="C46" s="1" t="s">
        <v>53</v>
      </c>
      <c r="D46" s="4"/>
      <c r="E46" s="4"/>
    </row>
    <row r="47" spans="1:7" x14ac:dyDescent="0.2">
      <c r="A47" s="14">
        <v>1</v>
      </c>
      <c r="B47" s="4">
        <v>17</v>
      </c>
      <c r="C47" s="4" t="s">
        <v>139</v>
      </c>
      <c r="D47" s="4" t="s">
        <v>88</v>
      </c>
      <c r="E47" s="4">
        <v>1973</v>
      </c>
      <c r="F47" s="28">
        <f>IF(E47&gt;0,2019-E47,0)</f>
        <v>46</v>
      </c>
      <c r="G47" s="25">
        <v>4.6643518518518522E-2</v>
      </c>
    </row>
    <row r="48" spans="1:7" x14ac:dyDescent="0.2">
      <c r="A48" s="14">
        <v>2</v>
      </c>
      <c r="B48" s="4">
        <v>15</v>
      </c>
      <c r="C48" s="4" t="s">
        <v>136</v>
      </c>
      <c r="D48" s="4" t="s">
        <v>98</v>
      </c>
      <c r="E48" s="4">
        <v>1973</v>
      </c>
      <c r="F48" s="28">
        <f>IF(E48&gt;0,2019-E48,0)</f>
        <v>46</v>
      </c>
      <c r="G48" s="25">
        <v>4.9212962962962958E-2</v>
      </c>
    </row>
    <row r="49" spans="1:7" x14ac:dyDescent="0.2">
      <c r="A49" s="14">
        <v>3</v>
      </c>
      <c r="B49" s="4">
        <v>9</v>
      </c>
      <c r="C49" s="4" t="s">
        <v>96</v>
      </c>
      <c r="D49" s="4" t="s">
        <v>88</v>
      </c>
      <c r="E49" s="4">
        <v>1972</v>
      </c>
      <c r="F49" s="28">
        <f>IF(E49&gt;0,2019-E49,0)</f>
        <v>47</v>
      </c>
      <c r="G49" s="25">
        <v>5.932870370370371E-2</v>
      </c>
    </row>
    <row r="50" spans="1:7" x14ac:dyDescent="0.2">
      <c r="A50" s="14">
        <v>4</v>
      </c>
      <c r="B50" s="4">
        <v>20</v>
      </c>
      <c r="C50" s="4" t="s">
        <v>144</v>
      </c>
      <c r="D50" s="4"/>
      <c r="E50" s="4">
        <v>1972</v>
      </c>
      <c r="F50" s="28">
        <f>IF(E50&gt;0,2019-E50,0)</f>
        <v>47</v>
      </c>
      <c r="G50" s="25">
        <v>7.7245370370370367E-2</v>
      </c>
    </row>
    <row r="51" spans="1:7" x14ac:dyDescent="0.2">
      <c r="A51" s="14"/>
      <c r="B51" s="4"/>
      <c r="C51" s="4"/>
      <c r="D51" s="4"/>
      <c r="E51" s="4"/>
      <c r="F51" s="28">
        <f t="shared" si="1"/>
        <v>0</v>
      </c>
    </row>
    <row r="52" spans="1:7" x14ac:dyDescent="0.2">
      <c r="A52" s="14"/>
      <c r="B52" s="4"/>
      <c r="C52" s="1" t="s">
        <v>54</v>
      </c>
      <c r="D52" s="4"/>
      <c r="E52" s="4"/>
    </row>
    <row r="53" spans="1:7" x14ac:dyDescent="0.2">
      <c r="A53" s="14">
        <v>1</v>
      </c>
      <c r="B53" s="4">
        <v>25</v>
      </c>
      <c r="C53" s="4" t="s">
        <v>152</v>
      </c>
      <c r="D53" s="4" t="s">
        <v>153</v>
      </c>
      <c r="E53" s="4">
        <v>1966</v>
      </c>
      <c r="F53" s="28">
        <f>IF(E53&gt;0,2019-E53,0)</f>
        <v>53</v>
      </c>
      <c r="G53" s="25">
        <v>5.0208333333333334E-2</v>
      </c>
    </row>
    <row r="54" spans="1:7" x14ac:dyDescent="0.2">
      <c r="A54" s="14">
        <v>2</v>
      </c>
      <c r="B54" s="4">
        <v>10</v>
      </c>
      <c r="C54" s="4" t="s">
        <v>97</v>
      </c>
      <c r="D54" s="4" t="s">
        <v>98</v>
      </c>
      <c r="E54" s="4">
        <v>1965</v>
      </c>
      <c r="F54" s="28">
        <f>IF(E54&gt;0,2019-E54,0)</f>
        <v>54</v>
      </c>
      <c r="G54" s="25">
        <v>5.1585648148148144E-2</v>
      </c>
    </row>
    <row r="55" spans="1:7" x14ac:dyDescent="0.2">
      <c r="A55" s="14">
        <v>3</v>
      </c>
      <c r="B55" s="4">
        <v>26</v>
      </c>
      <c r="C55" s="4" t="s">
        <v>156</v>
      </c>
      <c r="D55" s="4"/>
      <c r="E55" s="4">
        <v>1964</v>
      </c>
      <c r="F55" s="28">
        <f>IF(E55&gt;0,2019-E55,0)</f>
        <v>55</v>
      </c>
      <c r="G55" s="25">
        <v>5.4976851851851853E-2</v>
      </c>
    </row>
    <row r="56" spans="1:7" x14ac:dyDescent="0.2">
      <c r="A56" s="14">
        <v>4</v>
      </c>
      <c r="B56" s="4">
        <v>23</v>
      </c>
      <c r="C56" s="4" t="s">
        <v>149</v>
      </c>
      <c r="D56" s="4" t="s">
        <v>148</v>
      </c>
      <c r="E56" s="4">
        <v>1965</v>
      </c>
      <c r="F56" s="28">
        <f>IF(E56&gt;0,2019-E56,0)</f>
        <v>54</v>
      </c>
      <c r="G56" s="25">
        <v>6.5162037037037032E-2</v>
      </c>
    </row>
    <row r="57" spans="1:7" x14ac:dyDescent="0.2">
      <c r="A57" s="14"/>
      <c r="B57" s="4"/>
      <c r="C57" s="4"/>
      <c r="D57" s="4"/>
      <c r="E57" s="4"/>
      <c r="F57" s="28">
        <f t="shared" si="1"/>
        <v>0</v>
      </c>
    </row>
    <row r="58" spans="1:7" x14ac:dyDescent="0.2">
      <c r="A58" s="14"/>
      <c r="B58" s="4"/>
      <c r="C58" s="1" t="s">
        <v>55</v>
      </c>
      <c r="D58" s="4"/>
      <c r="E58" s="4"/>
    </row>
    <row r="59" spans="1:7" x14ac:dyDescent="0.2">
      <c r="A59" s="14">
        <v>1</v>
      </c>
      <c r="B59" s="4">
        <v>11</v>
      </c>
      <c r="C59" s="4" t="s">
        <v>99</v>
      </c>
      <c r="D59" s="4" t="s">
        <v>100</v>
      </c>
      <c r="E59" s="4">
        <v>1960</v>
      </c>
      <c r="F59" s="28">
        <f t="shared" si="1"/>
        <v>59</v>
      </c>
      <c r="G59" s="25">
        <v>7.3020833333333326E-2</v>
      </c>
    </row>
    <row r="60" spans="1:7" x14ac:dyDescent="0.2">
      <c r="A60" s="14"/>
      <c r="B60" s="4"/>
      <c r="C60" s="4"/>
      <c r="D60" s="4"/>
      <c r="E60" s="4"/>
      <c r="F60" s="28">
        <f t="shared" si="1"/>
        <v>0</v>
      </c>
    </row>
    <row r="61" spans="1:7" x14ac:dyDescent="0.2">
      <c r="A61" s="14"/>
      <c r="B61" s="4"/>
      <c r="C61" s="1" t="s">
        <v>56</v>
      </c>
      <c r="D61" s="4"/>
      <c r="E61" s="4"/>
    </row>
    <row r="62" spans="1:7" s="4" customFormat="1" x14ac:dyDescent="0.2">
      <c r="A62" s="14"/>
      <c r="F62" s="28">
        <f t="shared" si="1"/>
        <v>0</v>
      </c>
      <c r="G62" s="25"/>
    </row>
    <row r="63" spans="1:7" s="4" customFormat="1" x14ac:dyDescent="0.2">
      <c r="A63" s="14"/>
      <c r="F63" s="28">
        <f t="shared" si="1"/>
        <v>0</v>
      </c>
      <c r="G63" s="25"/>
    </row>
    <row r="64" spans="1:7" x14ac:dyDescent="0.2">
      <c r="A64" s="14"/>
      <c r="B64" s="4"/>
      <c r="C64" s="1" t="s">
        <v>57</v>
      </c>
      <c r="D64" s="4"/>
      <c r="E64" s="4"/>
    </row>
    <row r="65" spans="1:7" x14ac:dyDescent="0.2">
      <c r="A65" s="14"/>
      <c r="B65" s="4"/>
      <c r="C65" s="1"/>
      <c r="D65" s="4"/>
      <c r="E65" s="4"/>
      <c r="F65" s="28">
        <f t="shared" si="1"/>
        <v>0</v>
      </c>
    </row>
    <row r="66" spans="1:7" x14ac:dyDescent="0.2">
      <c r="A66" s="14"/>
      <c r="B66" s="4"/>
      <c r="C66" s="4"/>
      <c r="D66" s="4"/>
      <c r="E66" s="4"/>
      <c r="F66" s="28">
        <f t="shared" si="1"/>
        <v>0</v>
      </c>
    </row>
    <row r="67" spans="1:7" x14ac:dyDescent="0.2">
      <c r="A67" s="14"/>
      <c r="B67" s="4"/>
      <c r="C67" s="1" t="s">
        <v>58</v>
      </c>
      <c r="D67" s="4"/>
      <c r="E67" s="4"/>
    </row>
    <row r="68" spans="1:7" x14ac:dyDescent="0.2">
      <c r="A68" s="14">
        <v>1</v>
      </c>
      <c r="B68" s="4">
        <v>12</v>
      </c>
      <c r="C68" s="4" t="s">
        <v>101</v>
      </c>
      <c r="D68" s="4" t="s">
        <v>88</v>
      </c>
      <c r="E68" s="4">
        <v>1945</v>
      </c>
      <c r="F68" s="28">
        <f t="shared" si="1"/>
        <v>74</v>
      </c>
      <c r="G68" s="25">
        <v>6.9305555555555551E-2</v>
      </c>
    </row>
    <row r="69" spans="1:7" x14ac:dyDescent="0.2">
      <c r="A69" s="14"/>
      <c r="B69" s="4"/>
      <c r="C69" s="4"/>
      <c r="D69" s="4"/>
      <c r="E69" s="4"/>
      <c r="F69" s="28">
        <f t="shared" si="1"/>
        <v>0</v>
      </c>
    </row>
    <row r="70" spans="1:7" x14ac:dyDescent="0.2">
      <c r="A70" s="14"/>
      <c r="B70" s="4"/>
      <c r="C70" s="1" t="s">
        <v>59</v>
      </c>
      <c r="D70" s="4"/>
      <c r="E70" s="4"/>
    </row>
    <row r="71" spans="1:7" x14ac:dyDescent="0.2">
      <c r="A71" s="14">
        <v>1</v>
      </c>
      <c r="B71" s="4">
        <v>32</v>
      </c>
      <c r="C71" s="4" t="s">
        <v>165</v>
      </c>
      <c r="D71" s="4" t="s">
        <v>166</v>
      </c>
      <c r="E71" s="4">
        <v>1940</v>
      </c>
      <c r="F71" s="28">
        <f t="shared" si="1"/>
        <v>79</v>
      </c>
      <c r="G71" s="25">
        <v>6.5023148148148149E-2</v>
      </c>
    </row>
    <row r="72" spans="1:7" x14ac:dyDescent="0.2">
      <c r="B72" s="4"/>
      <c r="C72" s="4"/>
      <c r="D72" s="4"/>
      <c r="E72" s="4"/>
      <c r="F72" s="30"/>
    </row>
    <row r="73" spans="1:7" x14ac:dyDescent="0.2">
      <c r="D73" s="4"/>
      <c r="E73" s="4"/>
      <c r="F73" s="30"/>
    </row>
    <row r="74" spans="1:7" x14ac:dyDescent="0.2">
      <c r="B74" s="4"/>
      <c r="C74" s="1"/>
      <c r="D74" s="4"/>
      <c r="E74" s="4"/>
      <c r="F74" s="30"/>
    </row>
    <row r="75" spans="1:7" x14ac:dyDescent="0.2">
      <c r="B75" s="4"/>
      <c r="C75" s="4"/>
      <c r="D75" s="4"/>
      <c r="E75" s="4"/>
      <c r="F75" s="30"/>
    </row>
    <row r="76" spans="1:7" x14ac:dyDescent="0.2">
      <c r="B76" s="4"/>
      <c r="C76" s="1"/>
      <c r="D76" s="4"/>
      <c r="E76" s="4"/>
      <c r="F76" s="30"/>
    </row>
    <row r="77" spans="1:7" x14ac:dyDescent="0.2">
      <c r="B77" s="4"/>
      <c r="C77" s="4"/>
      <c r="D77" s="4"/>
      <c r="E77" s="4"/>
      <c r="F77" s="30"/>
    </row>
    <row r="78" spans="1:7" x14ac:dyDescent="0.2">
      <c r="B78" s="4"/>
      <c r="C78" s="1"/>
      <c r="D78" s="4"/>
      <c r="E78" s="4"/>
      <c r="F78" s="30"/>
    </row>
    <row r="79" spans="1:7" x14ac:dyDescent="0.2">
      <c r="B79" s="4"/>
      <c r="C79" s="4"/>
      <c r="F79" s="30"/>
    </row>
    <row r="80" spans="1:7" x14ac:dyDescent="0.2">
      <c r="B80" s="4"/>
      <c r="C80" s="4"/>
      <c r="D80" s="4"/>
      <c r="E80" s="4"/>
      <c r="F80" s="30"/>
    </row>
    <row r="81" spans="2:6" x14ac:dyDescent="0.2">
      <c r="B81" s="4"/>
      <c r="C81" s="4"/>
      <c r="D81" s="4"/>
      <c r="E81" s="4"/>
      <c r="F81" s="30"/>
    </row>
    <row r="82" spans="2:6" x14ac:dyDescent="0.2">
      <c r="B82" s="4"/>
      <c r="C82" s="1"/>
      <c r="D82" s="4"/>
      <c r="E82" s="4"/>
      <c r="F82" s="30"/>
    </row>
    <row r="83" spans="2:6" x14ac:dyDescent="0.2">
      <c r="B83" s="4"/>
      <c r="C83" s="4"/>
      <c r="D83" s="4"/>
      <c r="E83" s="4"/>
      <c r="F83" s="30"/>
    </row>
    <row r="84" spans="2:6" x14ac:dyDescent="0.2">
      <c r="B84" s="4"/>
      <c r="C84" s="4"/>
      <c r="D84" s="4"/>
      <c r="E84" s="4"/>
      <c r="F84" s="30"/>
    </row>
    <row r="85" spans="2:6" x14ac:dyDescent="0.2">
      <c r="B85" s="4"/>
      <c r="C85" s="4"/>
      <c r="D85" s="4"/>
      <c r="E85" s="4"/>
      <c r="F85" s="30"/>
    </row>
    <row r="86" spans="2:6" x14ac:dyDescent="0.2">
      <c r="B86" s="4"/>
      <c r="C86" s="1"/>
      <c r="D86" s="4"/>
      <c r="E86" s="4"/>
      <c r="F86" s="30"/>
    </row>
    <row r="87" spans="2:6" x14ac:dyDescent="0.2">
      <c r="C87" s="4"/>
    </row>
    <row r="88" spans="2:6" x14ac:dyDescent="0.2">
      <c r="C88" s="4"/>
      <c r="D88" s="4"/>
      <c r="E88" s="4"/>
    </row>
    <row r="90" spans="2:6" x14ac:dyDescent="0.2">
      <c r="C90" s="1"/>
    </row>
    <row r="95" spans="2:6" x14ac:dyDescent="0.2">
      <c r="C95" s="1"/>
    </row>
    <row r="99" spans="3:3" x14ac:dyDescent="0.2">
      <c r="C99" s="1"/>
    </row>
    <row r="102" spans="3:3" x14ac:dyDescent="0.2">
      <c r="C102" s="1"/>
    </row>
  </sheetData>
  <sortState xmlns:xlrd2="http://schemas.microsoft.com/office/spreadsheetml/2017/richdata2" ref="B53:G56">
    <sortCondition ref="G53:G56"/>
  </sortState>
  <mergeCells count="1">
    <mergeCell ref="D1:G1"/>
  </mergeCells>
  <phoneticPr fontId="0" type="noConversion"/>
  <printOptions gridLines="1"/>
  <pageMargins left="0.74803149606299213" right="0.74803149606299213" top="1.7716535433070868" bottom="0.98425196850393704" header="0.51181102362204722" footer="0.51181102362204722"/>
  <pageSetup paperSize="9" scale="87" fitToHeight="4" orientation="landscape" horizontalDpi="4294967293" r:id="rId1"/>
  <headerFooter alignWithMargins="0">
    <oddHeader>&amp;L&amp;G&amp;CULFSTINDRENNET&amp;R&amp;D7</oddHeader>
    <oddFooter>&amp;L&amp;F&amp;C&amp;A&amp;RSide &amp;P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8</vt:i4>
      </vt:variant>
      <vt:variant>
        <vt:lpstr>Navngitte områder</vt:lpstr>
      </vt:variant>
      <vt:variant>
        <vt:i4>6</vt:i4>
      </vt:variant>
    </vt:vector>
  </HeadingPairs>
  <TitlesOfParts>
    <vt:vector size="14" baseType="lpstr">
      <vt:lpstr>Oppsummering</vt:lpstr>
      <vt:lpstr>Barn 0-5år</vt:lpstr>
      <vt:lpstr>Barn 6-7år</vt:lpstr>
      <vt:lpstr>Barn 8-11år</vt:lpstr>
      <vt:lpstr>Barn 12-15år</vt:lpstr>
      <vt:lpstr>Trimklasse</vt:lpstr>
      <vt:lpstr>Konkurranseklasse kvinner</vt:lpstr>
      <vt:lpstr>Konkurranseklasse Menn</vt:lpstr>
      <vt:lpstr>'Barn 0-5år'!Utskriftstitler</vt:lpstr>
      <vt:lpstr>'Barn 12-15år'!Utskriftstitler</vt:lpstr>
      <vt:lpstr>'Barn 6-7år'!Utskriftstitler</vt:lpstr>
      <vt:lpstr>'Barn 8-11år'!Utskriftstitler</vt:lpstr>
      <vt:lpstr>'Konkurranseklasse kvinner'!Utskriftstitler</vt:lpstr>
      <vt:lpstr>Trimklasse!Utskriftstitler</vt:lpstr>
    </vt:vector>
  </TitlesOfParts>
  <Company>Tromsø kommune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sissel</dc:creator>
  <cp:lastModifiedBy>Roar</cp:lastModifiedBy>
  <cp:lastPrinted>2019-03-24T13:28:35Z</cp:lastPrinted>
  <dcterms:created xsi:type="dcterms:W3CDTF">2003-04-13T09:51:38Z</dcterms:created>
  <dcterms:modified xsi:type="dcterms:W3CDTF">2019-03-24T13:28:41Z</dcterms:modified>
</cp:coreProperties>
</file>